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355" windowHeight="7755" tabRatio="568" activeTab="0"/>
  </bookViews>
  <sheets>
    <sheet name="1_источн." sheetId="1" r:id="rId1"/>
    <sheet name="2_доходы" sheetId="2" r:id="rId2"/>
    <sheet name="6_разд" sheetId="3" r:id="rId3"/>
    <sheet name="7_кцср" sheetId="4" r:id="rId4"/>
    <sheet name="8_квср" sheetId="5" r:id="rId5"/>
    <sheet name="9_МП" sheetId="6" r:id="rId6"/>
    <sheet name="10_перед" sheetId="7" r:id="rId7"/>
    <sheet name="11_межбюдж" sheetId="8" r:id="rId8"/>
  </sheets>
  <definedNames>
    <definedName name="_xlnm.Print_Area" localSheetId="6">'10_перед'!$A$1:$E$17</definedName>
    <definedName name="_xlnm.Print_Area" localSheetId="7">'11_межбюдж'!$A$1:$D$15</definedName>
    <definedName name="_xlnm.Print_Area" localSheetId="1">'2_доходы'!$A$1:$E$36</definedName>
    <definedName name="_xlnm.Print_Area" localSheetId="2">'6_разд'!$A$1:$F$39</definedName>
    <definedName name="_xlnm.Print_Area" localSheetId="3">'7_кцср'!$A$1:$H$129</definedName>
    <definedName name="_xlnm.Print_Area" localSheetId="4">'8_квср'!$A$1:$I$129</definedName>
    <definedName name="_xlnm.Print_Area" localSheetId="5">'9_МП'!$A$1:$H$27</definedName>
  </definedNames>
  <calcPr fullCalcOnLoad="1"/>
</workbook>
</file>

<file path=xl/sharedStrings.xml><?xml version="1.0" encoding="utf-8"?>
<sst xmlns="http://schemas.openxmlformats.org/spreadsheetml/2006/main" count="1108" uniqueCount="282">
  <si>
    <t>Сумма</t>
  </si>
  <si>
    <t>Иные межбюджетные трансферты</t>
  </si>
  <si>
    <t>2021 год</t>
  </si>
  <si>
    <t>2022 год</t>
  </si>
  <si>
    <t xml:space="preserve"> </t>
  </si>
  <si>
    <t>Наименование</t>
  </si>
  <si>
    <t>РЗ</t>
  </si>
  <si>
    <t>ПР</t>
  </si>
  <si>
    <t>КЦСР</t>
  </si>
  <si>
    <t>КВР</t>
  </si>
  <si>
    <t>ОБЩЕГОСУДАРСТВЕННЫЕ РАСХОДЫ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</si>
  <si>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</si>
  <si>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</si>
  <si>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</si>
  <si>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</si>
  <si>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органов местного самоуправления</t>
  </si>
  <si>
    <t>91 0 00 00000</t>
  </si>
  <si>
    <t>Глава муниципального образования</t>
  </si>
  <si>
    <t>91 1 00 00000</t>
  </si>
  <si>
    <t>Расходы на обеспечение функций муниципальных органов</t>
  </si>
  <si>
    <t>91 1 00 00190</t>
  </si>
  <si>
    <t>Расходы на выплату персоналу муниципальных органов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</si>
  <si>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</si>
  <si>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91 1 00 70030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</si>
  <si>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</si>
  <si>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</si>
  <si>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91 0 00 00190</t>
  </si>
  <si>
    <t>Иные закупки товаров, работ и услуг для обеспечения муниципальных нужд</t>
  </si>
  <si>
    <t>Уплата налогов, сборов и других платежей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</si>
  <si>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</t>
  </si>
  <si>
    <t xml:space="preserve">91 0 00 72311 </t>
  </si>
  <si>
    <t>Иные закупки товаров, работ и услуг для обеспечения муниципальных  нужд</t>
  </si>
  <si>
    <t>Межбюджетные трансферты</t>
  </si>
  <si>
    <t>91 0 00 90000</t>
  </si>
  <si>
    <t>91 0 00 90050</t>
  </si>
  <si>
    <t>91 0 00 90180</t>
  </si>
  <si>
    <t>540</t>
  </si>
  <si>
    <t xml:space="preserve">Межбюджетные трансферты на исполнение полномочий по вопросам использования информационных технологий, необходимых для осуществления деятельности органов местного самоуправления поселения </t>
  </si>
  <si>
    <t>91 0 00 90200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</si>
  <si>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</si>
  <si>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</si>
  <si>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контрольно-счетной палаты</t>
  </si>
  <si>
    <t>93 0 00 00000</t>
  </si>
  <si>
    <t>93 0 00 90000</t>
  </si>
  <si>
    <t>Межбюджетные трансферты  на осуществление   внешнего муниципального финансового контроля</t>
  </si>
  <si>
    <t>93 0 00 90110</t>
  </si>
  <si>
    <t xml:space="preserve">93 0 00 90110 </t>
  </si>
  <si>
    <t>Резервные фонды</t>
  </si>
  <si>
    <t>70 0 00 00000</t>
  </si>
  <si>
    <t>Резервные фонды местных администраций</t>
  </si>
  <si>
    <t>70 5 00 00000</t>
  </si>
  <si>
    <t>Резервные средства</t>
  </si>
  <si>
    <t>НАЦИОНАЛЬНАЯ ОБОРОНА</t>
  </si>
  <si>
    <t>Мобилизационная и вневойсковая подготовка</t>
  </si>
  <si>
    <t>03</t>
  </si>
  <si>
    <t>Осуществление полномочий по первичному воинскому учету на территориях, где отсутствуют военные комиссариаты</t>
  </si>
  <si>
    <t>91 0 00 51180</t>
  </si>
  <si>
    <t>НАЦИОНАЛЬНАЯ БЕЗОПАСНОСТЬ И ПРАВООХРАНИТЕЛЬНАЯ ДЕЯТЕЛЬНОСТЬ</t>
  </si>
  <si>
    <t>Обеспечение пожарной безопасности</t>
  </si>
  <si>
    <t>Реализация мероприятий по комплексной безопасности жизнедеятельности населения</t>
  </si>
  <si>
    <t>82 0 00 00000</t>
  </si>
  <si>
    <t>82 0 00 21130</t>
  </si>
  <si>
    <t>НАЦИОНАЛЬНАЯ ЭКОНОМИКА</t>
  </si>
  <si>
    <t>ДОРОЖНОЕ ХОЗЯЙСТВО (ДОРОЖНЫЕ ФОНДЫ)</t>
  </si>
  <si>
    <t>09</t>
  </si>
  <si>
    <t>Дорожные фонды</t>
  </si>
  <si>
    <t>77 0 00 00000</t>
  </si>
  <si>
    <t>Осуществление части полномочий по решению вопросов местного значения в соответствии  с заключенными соглашениями в сфере дорожной деятельности в отношении  автомобильных дорог местного значения  в границах муниципального района</t>
  </si>
  <si>
    <t>77 0 00 90010</t>
  </si>
  <si>
    <t>ЖИЛИЩНО-КОММУНАЛЬНОЕ ХОЗЯЙСТВО</t>
  </si>
  <si>
    <t>05</t>
  </si>
  <si>
    <t>Коммунальное хозяйство</t>
  </si>
  <si>
    <t>85 0 00 00000</t>
  </si>
  <si>
    <t>Осуществление части полномочий по решению вопросов местного значения в соответствии  с заключенными соглашениями по водоснабжению и водоотведению</t>
  </si>
  <si>
    <t>85 0 00 90240</t>
  </si>
  <si>
    <t>Субсидии юридическим лицам (кроме некоммерческих организаций), индивидуальным предпринимателям, физическим лицам производителям товаров, работ, услуг</t>
  </si>
  <si>
    <t>Благоустройство</t>
  </si>
  <si>
    <t>17 0 00 00000</t>
  </si>
  <si>
    <t>Основные мероприятия "Организация уличного освещения"</t>
  </si>
  <si>
    <t>17 0 01 00000</t>
  </si>
  <si>
    <t>Мероприятия в области благоустройства</t>
  </si>
  <si>
    <t>17 0 01 21600</t>
  </si>
  <si>
    <t>Организация уличного освещения</t>
  </si>
  <si>
    <t xml:space="preserve">17 0 01 S1090 </t>
  </si>
  <si>
    <t>17 0 01 S1090</t>
  </si>
  <si>
    <t>Основные мероприятия "Содержание зеленых насаждений"</t>
  </si>
  <si>
    <t>17 0 02 00000</t>
  </si>
  <si>
    <t>17 0 02 21600</t>
  </si>
  <si>
    <t>Основное мероприятие "Организация и содержание мест захоронения"</t>
  </si>
  <si>
    <t>17 0 03 00000</t>
  </si>
  <si>
    <t>17 0 03 21600</t>
  </si>
  <si>
    <t>Основное мероприятие "Прочие мероприятия по благоустройству"</t>
  </si>
  <si>
    <t>17 0 04 00000</t>
  </si>
  <si>
    <t>17 0 04 21600</t>
  </si>
  <si>
    <t>Проведение мероприятий по предотвращению распространения сорного растения борщевик Сосновского</t>
  </si>
  <si>
    <t>17 0 04 S1400</t>
  </si>
  <si>
    <t>07</t>
  </si>
  <si>
    <t xml:space="preserve">Молодежная политика </t>
  </si>
  <si>
    <t>Реализация мероприятий в области образования</t>
  </si>
  <si>
    <t>83 0 00 00000</t>
  </si>
  <si>
    <t>83 0 00 90000</t>
  </si>
  <si>
    <t>Реализация полномочий органов местного самоуправления района в сфере молодежной политики</t>
  </si>
  <si>
    <t>83 0 00 90140</t>
  </si>
  <si>
    <t>08</t>
  </si>
  <si>
    <t>Культура</t>
  </si>
  <si>
    <t>Реализация мероприятий в области культуры</t>
  </si>
  <si>
    <t>84 0 00 00000</t>
  </si>
  <si>
    <t>Пенсионное обеспечение</t>
  </si>
  <si>
    <t>Реализация мероприятий в области социальной политики</t>
  </si>
  <si>
    <t>87 0 00 00000</t>
  </si>
  <si>
    <t>Дополнительное пенсионное обеспечение</t>
  </si>
  <si>
    <t>87 0 01 00000</t>
  </si>
  <si>
    <t>Доплаты к пенсиям муниципальных служащих</t>
  </si>
  <si>
    <t>87 0 01 83010</t>
  </si>
  <si>
    <t>Публичные нормативные социальные выплаты гражданам</t>
  </si>
  <si>
    <t>Социальное обеспечение населения</t>
  </si>
  <si>
    <t>Обеспечение предоставления ежемесячных денежных компенсаций расходов на оплату жилого помещения и (или) коммунальных услуг</t>
  </si>
  <si>
    <t>87 0 02 00000</t>
  </si>
  <si>
    <t xml:space="preserve">Межбюджетные трансферты </t>
  </si>
  <si>
    <t>87 0 02 90000</t>
  </si>
  <si>
    <t>87 0 02 90170</t>
  </si>
  <si>
    <t>Мероприятия в области социальной политики</t>
  </si>
  <si>
    <t>Другие вопросы в области социальной политики</t>
  </si>
  <si>
    <t>Обеспечение проведения мероприятий в области социальной политики</t>
  </si>
  <si>
    <t>87 0 03 00000</t>
  </si>
  <si>
    <t>87 0 03 25140</t>
  </si>
  <si>
    <t>Физическая культура и спорт</t>
  </si>
  <si>
    <t>Физическая культура</t>
  </si>
  <si>
    <t>Реализация мероприятий в области физической культуры и спорта, молодежной политики</t>
  </si>
  <si>
    <t>86 0 00 00000</t>
  </si>
  <si>
    <t>Мероприятия в области физической культуры и спорта</t>
  </si>
  <si>
    <t>86 0 00 20600</t>
  </si>
  <si>
    <t>Средства массовой информации</t>
  </si>
  <si>
    <t>Другие вопросы в области средств массовой информации</t>
  </si>
  <si>
    <t>Обеспечение реализации полномочий органов местного самоуправления в сфере средств массовой информации</t>
  </si>
  <si>
    <t>79 0 00 00000</t>
  </si>
  <si>
    <t>Расходы на обеспечение деятельности (оказание услуг) муниципальных учреждений</t>
  </si>
  <si>
    <t>79 0 00 00590</t>
  </si>
  <si>
    <t>ИТОГО РАСХОДОВ</t>
  </si>
  <si>
    <t>Условно утверждаемые расходы</t>
  </si>
  <si>
    <t>ВСЕГО РАСХОДОВ</t>
  </si>
  <si>
    <t xml:space="preserve">          (тыс.руб.)</t>
  </si>
  <si>
    <t>91 0 00 70030</t>
  </si>
  <si>
    <t>Другие вопросы в области национальной экономики</t>
  </si>
  <si>
    <t>12</t>
  </si>
  <si>
    <r>
      <t xml:space="preserve">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(тыс. руб.)</t>
    </r>
  </si>
  <si>
    <t>ПЗ</t>
  </si>
  <si>
    <t>Обеспечение 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</si>
  <si>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</si>
  <si>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</si>
  <si>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</si>
  <si>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</si>
  <si>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КУЛЬТУРА 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</si>
  <si>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</si>
  <si>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</si>
  <si>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</si>
  <si>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>Другие вопросы в области социальной политике</t>
  </si>
  <si>
    <t>ФИЗИЧЕСКАЯ КУЛЬТУРА И СПОРТ</t>
  </si>
  <si>
    <t xml:space="preserve">Физическая культура </t>
  </si>
  <si>
    <t xml:space="preserve">                                                                                                                        (тыс.руб.)</t>
  </si>
  <si>
    <t>АДМИНИСТРАЦИЯ СЕЛЬСКОГО ПОСЕЛЕНИЯ ЧУРОВСКОЕ</t>
  </si>
  <si>
    <t>ИТОГО</t>
  </si>
  <si>
    <t>Код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</si>
  <si>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</si>
  <si>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345 01 05 00 00 00 0000 000</t>
  </si>
  <si>
    <t>Изменение остатков средств на счетах по учету средств бюджетов</t>
  </si>
  <si>
    <t>345 01 05 00 00 00 0000 600</t>
  </si>
  <si>
    <t>Уменьшение остатков средств бюджетов</t>
  </si>
  <si>
    <t>345 01 05 02 00 00 0000 600</t>
  </si>
  <si>
    <t>Уменьшение прочих остатков  средств бюджетов</t>
  </si>
  <si>
    <t>345 01 05 02 01 00 0000 610</t>
  </si>
  <si>
    <t>Уменьшение прочих остатков денежных средств бюджетов</t>
  </si>
  <si>
    <t>345 01 05 02 01 10 0000 610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</si>
  <si>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</si>
  <si>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                                                                           </t>
  </si>
  <si>
    <t>Увеличение остатков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</si>
  <si>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</si>
  <si>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</si>
  <si>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</si>
  <si>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 xml:space="preserve">              (тыс.руб.)</t>
  </si>
  <si>
    <t>Наименование передаваемого полномочия</t>
  </si>
  <si>
    <t>Организация и осуществление мероприятий по работе с детьми и молодежью в поселении</t>
  </si>
  <si>
    <t>Осуществление внешнего муниципального финансового контроля</t>
  </si>
  <si>
    <t>Осуществление внутреннего муниципального контроля</t>
  </si>
  <si>
    <t>Обеспечение мероприятий в сфере жилищно-коммунального хозяйства</t>
  </si>
  <si>
    <t>(тыс.руб.)</t>
  </si>
  <si>
    <t>Код бюджетной классификации</t>
  </si>
  <si>
    <t xml:space="preserve">                                  Наименование  доходов</t>
  </si>
  <si>
    <t>НАЛОГОВЫЕ и НЕНАЛОГОВЫЕ ДОХОДЫ</t>
  </si>
  <si>
    <t xml:space="preserve">Налог на доходы физических лиц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</si>
  <si>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</si>
  <si>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</si>
  <si>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</si>
  <si>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</si>
  <si>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налог, с физических лиц, обладающих земельным участком, расположенным в границах сельских поселений</t>
  </si>
  <si>
    <t>Государственная пошлина</t>
  </si>
  <si>
    <t>000 108 04 020 01 0000 110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</si>
  <si>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</si>
  <si>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000111 00000 00 0000 000</t>
  </si>
  <si>
    <t>Доходы от использования имущества, находящегося в государственной и муниципальной собственности</t>
  </si>
  <si>
    <t>000 111 05035 10 0000 120</t>
  </si>
  <si>
    <t>345 202 00000 00 0000 000</t>
  </si>
  <si>
    <t>Безвозмездные поступления от других бюджетов бюджетной системы Российской Федерации</t>
  </si>
  <si>
    <t>345 202 10000 00 0000 150</t>
  </si>
  <si>
    <t>345 202 15002 10 0000 150</t>
  </si>
  <si>
    <t>Дотации бюджетам  сельских поселений на поддержку мер по обеспечению сбалансированности бюджетов</t>
  </si>
  <si>
    <t>345 202 15009 10 0000 150</t>
  </si>
  <si>
    <t>Дотации бюджетам  сельских поселений на частичную компенсацию дополнительных расходов на повышение оплаты труда работников бюджетной сферы и иные цели</t>
  </si>
  <si>
    <t>345 2 02 20000 00 0000 150</t>
  </si>
  <si>
    <t>Субсидии бюджетам бюджетной системы Российской Федерации (межбюджетные субсидии</t>
  </si>
  <si>
    <t>345 2 02 29999 10 0000 150</t>
  </si>
  <si>
    <t>Прочие субсидии бюджетам сельских поселений</t>
  </si>
  <si>
    <t>345 202 30 000 00 0000 150</t>
  </si>
  <si>
    <t>345 202 35118 10 0000 150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</si>
  <si>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</si>
  <si>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345 202 40000 00 0000 150</t>
  </si>
  <si>
    <t>345 202 40014 10 0000 150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</si>
  <si>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</si>
  <si>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</si>
  <si>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2023 год</t>
  </si>
  <si>
    <t>000 100 00000 00 0000 000</t>
  </si>
  <si>
    <t>000 101 02000 01 0000 110</t>
  </si>
  <si>
    <t>000 106 01030 10 0000 110</t>
  </si>
  <si>
    <t xml:space="preserve">000 106 06000 00 0000 110 </t>
  </si>
  <si>
    <t>000 106 06033 10 0000 110</t>
  </si>
  <si>
    <t>000 106 06043 10 0000 110</t>
  </si>
  <si>
    <t>240</t>
  </si>
  <si>
    <t>345 207 05000 00 0000 000</t>
  </si>
  <si>
    <t>Прочие безвозмездные поступления</t>
  </si>
  <si>
    <t>345 207 05020 10 0000 150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</si>
  <si>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</si>
  <si>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Межбюджетные трансферты  на осуществление   внутреннего муниципального  контроля</t>
  </si>
  <si>
    <t>Межбюджетные трансферты на осуществление части полномочий по составлению и исполнению бюджета поселения, составлению отчета об исполнении бюджета поселения, в том числе в части ведения бухгалтерского учета и отчетности</t>
  </si>
  <si>
    <t>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организаций культуры, в том числе в части ЕДК</t>
  </si>
  <si>
    <t>84 0 00 90150</t>
  </si>
  <si>
    <t>84 0 00 90000</t>
  </si>
  <si>
    <t>Реализация проекта "Народный бюджет"</t>
  </si>
  <si>
    <t>Иные закупки товаров, работ и услуг для государственных (муниципальных) нужд</t>
  </si>
  <si>
    <t>84 0 00 S2270</t>
  </si>
  <si>
    <t>85 0 00 S2270</t>
  </si>
  <si>
    <t>КУЛЬТУРА, КИНЕМАТОГРАФИЯ</t>
  </si>
  <si>
    <t xml:space="preserve">                                                                                      
                                                                                       </t>
  </si>
  <si>
    <t>Источники внутреннего финансирования  дефицита  бюджета
 сельского  поселения Чуровское на 2021 год и плановый период 2022 и 2023 годов</t>
  </si>
  <si>
    <t xml:space="preserve">                                                                                                                                                                                   
                                                                                                                </t>
  </si>
  <si>
    <t xml:space="preserve">Приложение 1    
</t>
  </si>
  <si>
    <t xml:space="preserve">к  решению Совета сельского поселения                                                                                                                 Чуровское "О бюджете сельского поселения                                                                                                                    Чуровское на 2021 год и плановый период                                                                                                                 2022 и 2023 годов" от    декабря 2020 года № </t>
  </si>
  <si>
    <t>Приложение 2</t>
  </si>
  <si>
    <t xml:space="preserve">      Объем  поступлений  доходов  бюджета  сельского поселения Чуровское,
формируемый за счет налоговых и неналоговых доходов, а также безвозмездных поступлений на 2021 год и плановый период 2022 и 2023 годов</t>
  </si>
  <si>
    <t>Приложение 6</t>
  </si>
  <si>
    <t>Распределение бюджетных ассигнований по разделам, подразделам, 
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2021 год и плановый период 2022 и 2023 годов</t>
  </si>
  <si>
    <t>Ведомственная структура расходов бюджета поселения по главным
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
на 2021 год и плановый период 2022 и 2023 годов</t>
  </si>
  <si>
    <t>Приложение 8</t>
  </si>
  <si>
    <t xml:space="preserve">                                                                                                               (тыс.руб.)</t>
  </si>
  <si>
    <t>Распределение бюджетных ассигнований на реализацию 
муниципальных программ сельского поселения Чуровское 
на 2021 год и плановый период 2022 и 2023 годов</t>
  </si>
  <si>
    <t xml:space="preserve">Приложение 9  </t>
  </si>
  <si>
    <t>Создание условий для организации досуга и обеспечения жителей поселения услугами организаций культуры, в том числе в части ЕДК</t>
  </si>
  <si>
    <t>Исполнение полномочий по вопросам информационных технологий, необходимых для осуществления деятельности органов местного самоуправления поселения</t>
  </si>
  <si>
    <t>Осуществление части полномочий по составлению и исполнению бюджета поселения, составлению отчета об исполнении бюджета поселения, в том числе в части ведения бухгалтерского учета и отчетности</t>
  </si>
  <si>
    <t>Межбюджетные трансферты в сфере градостроительной деятельности</t>
  </si>
  <si>
    <t>Межбюджетные трансферты на организацию водоснабжения и водоотведения</t>
  </si>
  <si>
    <t>ИТОГО:</t>
  </si>
  <si>
    <t xml:space="preserve">Межбюджетные трансферты, передаваемые бюджету Шекснинского муниципального района из бюджета сельского поселения Чуровское на осуществление части полномочий 
по решению вопросов местного значения в  соответствии с заключенными соглашениями 
на 2021 год и плановый период 2022 и 2023 годов </t>
  </si>
  <si>
    <t>Межбюджетные трансферты по организации в границах поселения водоснабжения и водоотведения</t>
  </si>
  <si>
    <t xml:space="preserve">Приложение 11                                                                                                      
                                                             </t>
  </si>
  <si>
    <t>Межбюджетные трансферты на осуществление части полномочий по решению вопросов местного значения в сфере дорожной деятельности в отношении автомобильных дорог местного значения в границах муниципального района</t>
  </si>
  <si>
    <t>Распределение бюджетных ассигнований по разделам, подразделам 
классификации расходов бюджета сельского поселения Чуровское 
на 2021 год и плановый период 2022 и 2023 годов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</si>
  <si>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</si>
  <si>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Приложение 7  
</t>
  </si>
  <si>
    <t>Защита населения и территории от чрезвычайных ситуаций природного и техногенного характкра, пожарная безопасность</t>
  </si>
  <si>
    <t xml:space="preserve">Приложение 10       </t>
  </si>
  <si>
    <t xml:space="preserve">Межбюджетные трансферты, передаваемые бюджету сельского поселения Чуровское 
 из бюджета Шекснинского муниципального района  на осуществление 
части полномочий по решению вопросов местного значения в соответствии
 с заключенными соглашениями на 2021 год </t>
  </si>
  <si>
    <t>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организаций культуры, в том числе в части ЕДК</t>
  </si>
  <si>
    <t>МП "Благоустройство в сельском поселении Чуровское на 2017-2025 годы"</t>
  </si>
  <si>
    <t>000 106 01000 00 0000 110</t>
  </si>
  <si>
    <t>000 108 00 000 00 0000 000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</si>
  <si>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</si>
  <si>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345 200 00000 00 0000 000</t>
  </si>
  <si>
    <t>БЕЗВОЗМЕЗДНЫЕ ПОСТУПЛЕНИЯ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</si>
  <si>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</si>
  <si>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</si>
  <si>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345 202 36900 10 0000 150</t>
  </si>
  <si>
    <t xml:space="preserve">Единая субвенция бюджетам сельских поселений из бюджета субъекта Российской Федерации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</si>
</sst>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1"/>
      <name val="Times New Roman"/>
      <family val="1"/>
    </font>
    <font>
      <sz val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164" fontId="64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right"/>
    </xf>
    <xf numFmtId="0" fontId="6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64" fillId="0" borderId="0" xfId="0" applyFont="1" applyFill="1" applyAlignment="1">
      <alignment vertical="center"/>
    </xf>
    <xf numFmtId="0" fontId="67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65" fillId="0" borderId="10" xfId="0" applyFont="1" applyFill="1" applyBorder="1" applyAlignment="1">
      <alignment horizontal="justify" vertical="center" wrapText="1"/>
    </xf>
    <xf numFmtId="0" fontId="69" fillId="0" borderId="10" xfId="0" applyFont="1" applyFill="1" applyBorder="1" applyAlignment="1">
      <alignment horizontal="justify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 wrapText="1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0" fontId="67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70" fillId="0" borderId="0" xfId="0" applyFon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49" fontId="65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8" fillId="0" borderId="10" xfId="0" applyFont="1" applyBorder="1" applyAlignment="1">
      <alignment vertical="center" wrapText="1"/>
    </xf>
    <xf numFmtId="49" fontId="68" fillId="0" borderId="10" xfId="0" applyNumberFormat="1" applyFont="1" applyBorder="1" applyAlignment="1">
      <alignment horizontal="center" vertical="center" wrapText="1"/>
    </xf>
    <xf numFmtId="164" fontId="68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49" fontId="64" fillId="0" borderId="10" xfId="0" applyNumberFormat="1" applyFont="1" applyBorder="1" applyAlignment="1">
      <alignment horizontal="center" vertical="center" wrapText="1"/>
    </xf>
    <xf numFmtId="164" fontId="64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justify" vertical="center" wrapText="1"/>
    </xf>
    <xf numFmtId="49" fontId="64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Fill="1" applyAlignment="1">
      <alignment/>
    </xf>
    <xf numFmtId="49" fontId="64" fillId="0" borderId="0" xfId="0" applyNumberFormat="1" applyFont="1" applyAlignment="1">
      <alignment horizontal="center" vertic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wrapText="1"/>
    </xf>
    <xf numFmtId="0" fontId="6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5" fillId="0" borderId="0" xfId="0" applyFont="1" applyFill="1" applyBorder="1" applyAlignment="1">
      <alignment/>
    </xf>
    <xf numFmtId="0" fontId="64" fillId="0" borderId="10" xfId="0" applyFont="1" applyFill="1" applyBorder="1" applyAlignment="1">
      <alignment horizontal="justify" vertical="center" wrapText="1"/>
    </xf>
    <xf numFmtId="164" fontId="65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65" fillId="0" borderId="10" xfId="0" applyFont="1" applyBorder="1" applyAlignment="1">
      <alignment vertical="center" wrapText="1"/>
    </xf>
    <xf numFmtId="0" fontId="0" fillId="0" borderId="12" xfId="0" applyBorder="1" applyAlignment="1">
      <alignment horizontal="right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164" fontId="7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73" fillId="0" borderId="0" xfId="0" applyFont="1" applyAlignment="1">
      <alignment/>
    </xf>
    <xf numFmtId="0" fontId="68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164" fontId="66" fillId="0" borderId="10" xfId="0" applyNumberFormat="1" applyFont="1" applyBorder="1" applyAlignment="1">
      <alignment horizontal="center" vertical="center" wrapText="1"/>
    </xf>
    <xf numFmtId="49" fontId="74" fillId="0" borderId="11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5" fillId="0" borderId="13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75" fillId="33" borderId="10" xfId="0" applyFont="1" applyFill="1" applyBorder="1" applyAlignment="1">
      <alignment vertical="center" wrapText="1"/>
    </xf>
    <xf numFmtId="0" fontId="75" fillId="33" borderId="10" xfId="0" applyFont="1" applyFill="1" applyBorder="1" applyAlignment="1">
      <alignment horizontal="justify" vertical="center" wrapText="1"/>
    </xf>
    <xf numFmtId="0" fontId="70" fillId="33" borderId="0" xfId="0" applyFont="1" applyFill="1" applyAlignment="1">
      <alignment/>
    </xf>
    <xf numFmtId="0" fontId="70" fillId="33" borderId="10" xfId="0" applyFont="1" applyFill="1" applyBorder="1" applyAlignment="1">
      <alignment vertical="center" wrapText="1"/>
    </xf>
    <xf numFmtId="0" fontId="70" fillId="33" borderId="10" xfId="0" applyFont="1" applyFill="1" applyBorder="1" applyAlignment="1">
      <alignment horizontal="justify" vertical="center" wrapText="1"/>
    </xf>
    <xf numFmtId="164" fontId="64" fillId="33" borderId="10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vertical="center" wrapText="1"/>
    </xf>
    <xf numFmtId="49" fontId="64" fillId="0" borderId="0" xfId="0" applyNumberFormat="1" applyFont="1" applyFill="1" applyAlignment="1">
      <alignment horizontal="center" vertical="center"/>
    </xf>
    <xf numFmtId="0" fontId="6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9" fontId="70" fillId="0" borderId="0" xfId="0" applyNumberFormat="1" applyFont="1" applyFill="1" applyAlignment="1">
      <alignment horizontal="center" vertical="center"/>
    </xf>
    <xf numFmtId="0" fontId="70" fillId="0" borderId="0" xfId="0" applyFont="1" applyFill="1" applyAlignment="1">
      <alignment/>
    </xf>
    <xf numFmtId="0" fontId="66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66" fillId="0" borderId="0" xfId="0" applyFont="1" applyFill="1" applyAlignment="1">
      <alignment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/>
    </xf>
    <xf numFmtId="0" fontId="70" fillId="0" borderId="0" xfId="0" applyFont="1" applyFill="1" applyAlignment="1">
      <alignment horizontal="right"/>
    </xf>
    <xf numFmtId="0" fontId="70" fillId="0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vertical="center" wrapText="1"/>
    </xf>
    <xf numFmtId="164" fontId="68" fillId="0" borderId="13" xfId="0" applyNumberFormat="1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justify" vertical="center" wrapText="1"/>
    </xf>
    <xf numFmtId="0" fontId="70" fillId="0" borderId="10" xfId="0" applyFont="1" applyFill="1" applyBorder="1" applyAlignment="1">
      <alignment vertical="center" wrapText="1"/>
    </xf>
    <xf numFmtId="164" fontId="64" fillId="0" borderId="13" xfId="0" applyNumberFormat="1" applyFont="1" applyFill="1" applyBorder="1" applyAlignment="1">
      <alignment horizontal="center" vertical="center" wrapText="1"/>
    </xf>
    <xf numFmtId="164" fontId="64" fillId="0" borderId="14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justify" vertical="center" wrapText="1"/>
    </xf>
    <xf numFmtId="49" fontId="75" fillId="0" borderId="0" xfId="0" applyNumberFormat="1" applyFont="1" applyFill="1" applyAlignment="1">
      <alignment horizontal="center" vertical="center"/>
    </xf>
    <xf numFmtId="0" fontId="75" fillId="0" borderId="0" xfId="0" applyFont="1" applyFill="1" applyAlignment="1">
      <alignment/>
    </xf>
    <xf numFmtId="0" fontId="68" fillId="0" borderId="13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164" fontId="7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164" fontId="75" fillId="33" borderId="13" xfId="0" applyNumberFormat="1" applyFont="1" applyFill="1" applyBorder="1" applyAlignment="1">
      <alignment horizontal="center" vertical="center" wrapText="1"/>
    </xf>
    <xf numFmtId="164" fontId="68" fillId="33" borderId="10" xfId="0" applyNumberFormat="1" applyFont="1" applyFill="1" applyBorder="1" applyAlignment="1">
      <alignment horizontal="center" vertical="center" wrapText="1"/>
    </xf>
    <xf numFmtId="49" fontId="70" fillId="33" borderId="0" xfId="0" applyNumberFormat="1" applyFont="1" applyFill="1" applyAlignment="1">
      <alignment horizontal="right"/>
    </xf>
    <xf numFmtId="164" fontId="70" fillId="33" borderId="13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55" fillId="0" borderId="0" xfId="0" applyFont="1" applyAlignment="1">
      <alignment/>
    </xf>
    <xf numFmtId="0" fontId="5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65" fillId="0" borderId="0" xfId="0" applyFont="1" applyAlignment="1">
      <alignment/>
    </xf>
    <xf numFmtId="0" fontId="65" fillId="0" borderId="0" xfId="0" applyFont="1" applyAlignment="1">
      <alignment horizontal="right"/>
    </xf>
    <xf numFmtId="0" fontId="65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49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49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9" fontId="26" fillId="0" borderId="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wrapText="1"/>
    </xf>
    <xf numFmtId="49" fontId="26" fillId="0" borderId="0" xfId="0" applyNumberFormat="1" applyFont="1" applyFill="1" applyAlignment="1">
      <alignment wrapText="1"/>
    </xf>
    <xf numFmtId="49" fontId="28" fillId="0" borderId="0" xfId="0" applyNumberFormat="1" applyFont="1" applyFill="1" applyAlignment="1">
      <alignment/>
    </xf>
    <xf numFmtId="49" fontId="28" fillId="0" borderId="0" xfId="0" applyNumberFormat="1" applyFont="1" applyFill="1" applyAlignment="1">
      <alignment wrapText="1"/>
    </xf>
    <xf numFmtId="0" fontId="29" fillId="0" borderId="1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/>
    </xf>
    <xf numFmtId="164" fontId="30" fillId="0" borderId="0" xfId="0" applyNumberFormat="1" applyFont="1" applyFill="1" applyBorder="1" applyAlignment="1">
      <alignment horizontal="left"/>
    </xf>
    <xf numFmtId="0" fontId="29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top"/>
    </xf>
    <xf numFmtId="2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0" fontId="76" fillId="0" borderId="10" xfId="0" applyFont="1" applyBorder="1" applyAlignment="1">
      <alignment vertical="center" wrapText="1"/>
    </xf>
    <xf numFmtId="49" fontId="76" fillId="0" borderId="10" xfId="0" applyNumberFormat="1" applyFont="1" applyBorder="1" applyAlignment="1">
      <alignment horizontal="center" vertical="center" wrapText="1"/>
    </xf>
    <xf numFmtId="164" fontId="76" fillId="0" borderId="10" xfId="0" applyNumberFormat="1" applyFont="1" applyBorder="1" applyAlignment="1">
      <alignment horizontal="center" vertical="center" wrapText="1"/>
    </xf>
    <xf numFmtId="49" fontId="62" fillId="0" borderId="0" xfId="0" applyNumberFormat="1" applyFont="1" applyAlignment="1">
      <alignment/>
    </xf>
    <xf numFmtId="0" fontId="62" fillId="0" borderId="0" xfId="0" applyFont="1" applyAlignment="1">
      <alignment/>
    </xf>
    <xf numFmtId="0" fontId="5" fillId="0" borderId="0" xfId="0" applyFont="1" applyFill="1" applyAlignment="1">
      <alignment horizontal="center" vertical="top" wrapText="1"/>
    </xf>
    <xf numFmtId="0" fontId="77" fillId="0" borderId="0" xfId="0" applyFont="1" applyFill="1" applyAlignment="1">
      <alignment/>
    </xf>
    <xf numFmtId="0" fontId="65" fillId="0" borderId="0" xfId="0" applyFont="1" applyFill="1" applyAlignment="1">
      <alignment horizontal="left" vertical="top"/>
    </xf>
    <xf numFmtId="0" fontId="65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wrapText="1"/>
    </xf>
    <xf numFmtId="0" fontId="55" fillId="0" borderId="0" xfId="0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67" fillId="0" borderId="10" xfId="0" applyFont="1" applyFill="1" applyBorder="1" applyAlignment="1">
      <alignment horizontal="center"/>
    </xf>
    <xf numFmtId="0" fontId="67" fillId="0" borderId="0" xfId="0" applyFont="1" applyFill="1" applyAlignment="1">
      <alignment horizontal="center" vertical="center"/>
    </xf>
    <xf numFmtId="49" fontId="67" fillId="0" borderId="0" xfId="0" applyNumberFormat="1" applyFont="1" applyFill="1" applyAlignment="1">
      <alignment horizontal="center" vertical="center"/>
    </xf>
    <xf numFmtId="2" fontId="67" fillId="0" borderId="0" xfId="0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77" fillId="0" borderId="0" xfId="0" applyFont="1" applyFill="1" applyAlignment="1">
      <alignment horizontal="right"/>
    </xf>
    <xf numFmtId="0" fontId="3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164" fontId="67" fillId="0" borderId="10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65" fillId="0" borderId="15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164" fontId="65" fillId="0" borderId="10" xfId="0" applyNumberFormat="1" applyFont="1" applyBorder="1" applyAlignment="1">
      <alignment horizontal="center" vertical="center" wrapText="1"/>
    </xf>
    <xf numFmtId="164" fontId="67" fillId="0" borderId="10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64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/>
    </xf>
    <xf numFmtId="0" fontId="78" fillId="0" borderId="0" xfId="0" applyFont="1" applyAlignment="1">
      <alignment vertical="center"/>
    </xf>
    <xf numFmtId="49" fontId="74" fillId="0" borderId="0" xfId="0" applyNumberFormat="1" applyFont="1" applyFill="1" applyAlignment="1">
      <alignment horizontal="left" vertical="center" wrapText="1"/>
    </xf>
    <xf numFmtId="49" fontId="74" fillId="33" borderId="0" xfId="0" applyNumberFormat="1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5" fillId="0" borderId="0" xfId="0" applyFont="1" applyAlignment="1">
      <alignment horizontal="left" vertical="top" wrapText="1"/>
    </xf>
    <xf numFmtId="0" fontId="65" fillId="0" borderId="0" xfId="0" applyFont="1" applyAlignment="1">
      <alignment horizontal="left" vertical="top"/>
    </xf>
    <xf numFmtId="0" fontId="65" fillId="0" borderId="0" xfId="0" applyFont="1" applyAlignment="1">
      <alignment vertical="top" wrapText="1"/>
    </xf>
    <xf numFmtId="49" fontId="74" fillId="0" borderId="11" xfId="0" applyNumberFormat="1" applyFont="1" applyFill="1" applyBorder="1" applyAlignment="1">
      <alignment horizontal="left" vertical="center" wrapText="1"/>
    </xf>
    <xf numFmtId="49" fontId="74" fillId="0" borderId="0" xfId="0" applyNumberFormat="1" applyFont="1" applyFill="1" applyAlignment="1">
      <alignment horizontal="left" vertical="center" wrapText="1"/>
    </xf>
    <xf numFmtId="0" fontId="65" fillId="0" borderId="0" xfId="0" applyFont="1" applyFill="1" applyAlignment="1">
      <alignment horizontal="left" vertical="center"/>
    </xf>
    <xf numFmtId="0" fontId="6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65" fillId="0" borderId="16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 vertical="top" wrapText="1"/>
    </xf>
    <xf numFmtId="0" fontId="65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79" fillId="0" borderId="0" xfId="0" applyFont="1" applyAlignment="1">
      <alignment/>
    </xf>
    <xf numFmtId="0" fontId="68" fillId="0" borderId="12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64" fillId="0" borderId="16" xfId="0" applyFont="1" applyBorder="1" applyAlignment="1">
      <alignment horizontal="center" vertical="center" wrapText="1"/>
    </xf>
    <xf numFmtId="0" fontId="80" fillId="0" borderId="14" xfId="0" applyFont="1" applyBorder="1" applyAlignment="1">
      <alignment vertical="center" wrapText="1"/>
    </xf>
    <xf numFmtId="0" fontId="80" fillId="0" borderId="14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23" fillId="0" borderId="0" xfId="0" applyFont="1" applyFill="1" applyBorder="1" applyAlignment="1">
      <alignment horizontal="center" wrapText="1"/>
    </xf>
    <xf numFmtId="0" fontId="2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79" fillId="0" borderId="0" xfId="0" applyFont="1" applyFill="1" applyAlignment="1">
      <alignment/>
    </xf>
    <xf numFmtId="0" fontId="64" fillId="0" borderId="12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3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17" xfId="0" applyFont="1" applyBorder="1" applyAlignment="1">
      <alignment horizontal="justify" vertical="center" wrapText="1"/>
    </xf>
    <xf numFmtId="0" fontId="68" fillId="0" borderId="18" xfId="0" applyFont="1" applyBorder="1" applyAlignment="1">
      <alignment horizontal="justify" vertical="center" wrapText="1"/>
    </xf>
    <xf numFmtId="0" fontId="68" fillId="0" borderId="13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top" wrapText="1"/>
    </xf>
    <xf numFmtId="0" fontId="64" fillId="0" borderId="17" xfId="0" applyFont="1" applyBorder="1" applyAlignment="1">
      <alignment horizontal="left" vertical="center" wrapText="1"/>
    </xf>
    <xf numFmtId="0" fontId="64" fillId="0" borderId="18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left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80" fillId="0" borderId="0" xfId="0" applyFont="1" applyAlignment="1">
      <alignment wrapText="1"/>
    </xf>
    <xf numFmtId="0" fontId="64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view="pageBreakPreview" zoomScale="90" zoomScaleSheetLayoutView="90" zoomScalePageLayoutView="0" workbookViewId="0" topLeftCell="A1">
      <selection activeCell="A2" sqref="A2:IV2"/>
    </sheetView>
  </sheetViews>
  <sheetFormatPr defaultColWidth="9.140625" defaultRowHeight="15"/>
  <cols>
    <col min="1" max="1" width="29.00390625" style="0" customWidth="1"/>
    <col min="2" max="2" width="42.57421875" style="0" customWidth="1"/>
    <col min="3" max="5" width="13.7109375" style="0" customWidth="1"/>
    <col min="9" max="9" width="9.140625" style="0" customWidth="1"/>
  </cols>
  <sheetData>
    <row r="1" spans="1:8" s="1" customFormat="1" ht="15.75">
      <c r="A1" s="210" t="s">
        <v>243</v>
      </c>
      <c r="B1" s="211"/>
      <c r="C1" s="216" t="s">
        <v>244</v>
      </c>
      <c r="D1" s="217"/>
      <c r="E1" s="217"/>
      <c r="F1" s="37"/>
      <c r="G1" s="37"/>
      <c r="H1" s="5"/>
    </row>
    <row r="2" spans="1:8" s="1" customFormat="1" ht="79.5" customHeight="1">
      <c r="A2" s="131"/>
      <c r="B2" s="132"/>
      <c r="C2" s="218" t="s">
        <v>245</v>
      </c>
      <c r="D2" s="218"/>
      <c r="E2" s="218"/>
      <c r="F2" s="78"/>
      <c r="G2" s="78"/>
      <c r="H2" s="80"/>
    </row>
    <row r="3" spans="1:8" s="1" customFormat="1" ht="18" customHeight="1">
      <c r="A3" s="68" t="s">
        <v>4</v>
      </c>
      <c r="B3" s="69"/>
      <c r="C3" s="37"/>
      <c r="D3" s="37"/>
      <c r="E3" s="37"/>
      <c r="F3" s="37"/>
      <c r="G3" s="37"/>
      <c r="H3" s="5"/>
    </row>
    <row r="4" spans="1:5" ht="63" customHeight="1">
      <c r="A4" s="215" t="s">
        <v>242</v>
      </c>
      <c r="B4" s="215"/>
      <c r="C4" s="215"/>
      <c r="D4" s="215"/>
      <c r="E4" s="215"/>
    </row>
    <row r="5" spans="1:5" ht="27" customHeight="1">
      <c r="A5" s="82"/>
      <c r="B5" s="82"/>
      <c r="C5" s="82"/>
      <c r="D5" s="82"/>
      <c r="E5" s="82"/>
    </row>
    <row r="6" spans="1:5" ht="15.75">
      <c r="A6" s="64" t="s">
        <v>174</v>
      </c>
      <c r="B6" s="67"/>
      <c r="E6" s="134" t="s">
        <v>185</v>
      </c>
    </row>
    <row r="7" spans="1:5" s="133" customFormat="1" ht="90.75" customHeight="1">
      <c r="A7" s="213" t="s">
        <v>162</v>
      </c>
      <c r="B7" s="213" t="s">
        <v>163</v>
      </c>
      <c r="C7" s="212" t="s">
        <v>0</v>
      </c>
      <c r="D7" s="212"/>
      <c r="E7" s="212"/>
    </row>
    <row r="8" spans="1:5" s="133" customFormat="1" ht="18.75" customHeight="1">
      <c r="A8" s="214"/>
      <c r="B8" s="214"/>
      <c r="C8" s="77" t="s">
        <v>2</v>
      </c>
      <c r="D8" s="77" t="s">
        <v>3</v>
      </c>
      <c r="E8" s="77" t="s">
        <v>219</v>
      </c>
    </row>
    <row r="9" spans="1:5" s="130" customFormat="1" ht="28.5">
      <c r="A9" s="129" t="s">
        <v>164</v>
      </c>
      <c r="B9" s="129" t="s">
        <v>165</v>
      </c>
      <c r="C9" s="75">
        <f>C10+C14</f>
        <v>214.29999999999927</v>
      </c>
      <c r="D9" s="75">
        <f>D10+D14</f>
        <v>0</v>
      </c>
      <c r="E9" s="75">
        <f>E10+E14</f>
        <v>0</v>
      </c>
    </row>
    <row r="10" spans="1:5" ht="18.75">
      <c r="A10" s="66" t="s">
        <v>166</v>
      </c>
      <c r="B10" s="66" t="s">
        <v>175</v>
      </c>
      <c r="C10" s="83">
        <f>-2_доходы!C36</f>
        <v>-9120.400000000001</v>
      </c>
      <c r="D10" s="83">
        <f>-2_доходы!D36</f>
        <v>-7958.8</v>
      </c>
      <c r="E10" s="70">
        <f>-2_доходы!E36</f>
        <v>-7963</v>
      </c>
    </row>
    <row r="11" spans="1:5" ht="33" customHeight="1">
      <c r="A11" s="66" t="s">
        <v>168</v>
      </c>
      <c r="B11" s="66" t="s">
        <v>176</v>
      </c>
      <c r="C11" s="83">
        <f aca="true" t="shared" si="0" ref="C11:E13">C10</f>
        <v>-9120.400000000001</v>
      </c>
      <c r="D11" s="83">
        <f t="shared" si="0"/>
        <v>-7958.8</v>
      </c>
      <c r="E11" s="70">
        <f t="shared" si="0"/>
        <v>-7963</v>
      </c>
    </row>
    <row r="12" spans="1:5" ht="33.75" customHeight="1">
      <c r="A12" s="66" t="s">
        <v>170</v>
      </c>
      <c r="B12" s="66" t="s">
        <v>177</v>
      </c>
      <c r="C12" s="83">
        <f t="shared" si="0"/>
        <v>-9120.400000000001</v>
      </c>
      <c r="D12" s="83">
        <f t="shared" si="0"/>
        <v>-7958.8</v>
      </c>
      <c r="E12" s="70">
        <f t="shared" si="0"/>
        <v>-7963</v>
      </c>
    </row>
    <row r="13" spans="1:5" ht="39" customHeight="1">
      <c r="A13" s="66" t="s">
        <v>172</v>
      </c>
      <c r="B13" s="66" t="s">
        <v>178</v>
      </c>
      <c r="C13" s="83">
        <f t="shared" si="0"/>
        <v>-9120.400000000001</v>
      </c>
      <c r="D13" s="83">
        <f t="shared" si="0"/>
        <v>-7958.8</v>
      </c>
      <c r="E13" s="70">
        <f t="shared" si="0"/>
        <v>-7963</v>
      </c>
    </row>
    <row r="14" spans="1:5" ht="25.5" customHeight="1">
      <c r="A14" s="66" t="s">
        <v>166</v>
      </c>
      <c r="B14" s="66" t="s">
        <v>167</v>
      </c>
      <c r="C14" s="70">
        <f>6_разд!D39</f>
        <v>9334.7</v>
      </c>
      <c r="D14" s="70">
        <f>6_разд!E39</f>
        <v>7958.799999999999</v>
      </c>
      <c r="E14" s="70">
        <f>6_разд!F39</f>
        <v>7963</v>
      </c>
    </row>
    <row r="15" spans="1:5" ht="31.5" customHeight="1">
      <c r="A15" s="66" t="s">
        <v>168</v>
      </c>
      <c r="B15" s="66" t="s">
        <v>169</v>
      </c>
      <c r="C15" s="70">
        <f aca="true" t="shared" si="1" ref="C15:E17">C14</f>
        <v>9334.7</v>
      </c>
      <c r="D15" s="70">
        <f t="shared" si="1"/>
        <v>7958.799999999999</v>
      </c>
      <c r="E15" s="70">
        <f t="shared" si="1"/>
        <v>7963</v>
      </c>
    </row>
    <row r="16" spans="1:5" ht="39.75" customHeight="1">
      <c r="A16" s="66" t="s">
        <v>170</v>
      </c>
      <c r="B16" s="66" t="s">
        <v>171</v>
      </c>
      <c r="C16" s="70">
        <f t="shared" si="1"/>
        <v>9334.7</v>
      </c>
      <c r="D16" s="70">
        <f t="shared" si="1"/>
        <v>7958.799999999999</v>
      </c>
      <c r="E16" s="70">
        <f t="shared" si="1"/>
        <v>7963</v>
      </c>
    </row>
    <row r="17" spans="1:5" ht="36" customHeight="1">
      <c r="A17" s="66" t="s">
        <v>172</v>
      </c>
      <c r="B17" s="66" t="s">
        <v>173</v>
      </c>
      <c r="C17" s="70">
        <f t="shared" si="1"/>
        <v>9334.7</v>
      </c>
      <c r="D17" s="70">
        <f t="shared" si="1"/>
        <v>7958.799999999999</v>
      </c>
      <c r="E17" s="70">
        <f t="shared" si="1"/>
        <v>7963</v>
      </c>
    </row>
    <row r="18" ht="18.75">
      <c r="A18" s="65"/>
    </row>
  </sheetData>
  <sheetProtection/>
  <mergeCells count="7">
    <mergeCell ref="A1:B1"/>
    <mergeCell ref="C7:E7"/>
    <mergeCell ref="A7:A8"/>
    <mergeCell ref="B7:B8"/>
    <mergeCell ref="A4:E4"/>
    <mergeCell ref="C1:E1"/>
    <mergeCell ref="C2:E2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0"/>
  <sheetViews>
    <sheetView view="pageBreakPreview" zoomScale="96" zoomScaleSheetLayoutView="96" zoomScalePageLayoutView="0" workbookViewId="0" topLeftCell="A1">
      <selection activeCell="F66" sqref="F66"/>
    </sheetView>
  </sheetViews>
  <sheetFormatPr defaultColWidth="9.140625" defaultRowHeight="15"/>
  <cols>
    <col min="1" max="1" width="27.421875" style="101" customWidth="1"/>
    <col min="2" max="2" width="49.28125" style="101" customWidth="1"/>
    <col min="3" max="4" width="13.7109375" style="101" customWidth="1"/>
    <col min="5" max="5" width="14.421875" style="101" customWidth="1"/>
    <col min="6" max="6" width="12.28125" style="100" customWidth="1"/>
    <col min="7" max="253" width="9.140625" style="101" customWidth="1"/>
    <col min="254" max="254" width="25.28125" style="101" customWidth="1"/>
    <col min="255" max="255" width="58.7109375" style="101" customWidth="1"/>
    <col min="256" max="16384" width="10.8515625" style="101" customWidth="1"/>
  </cols>
  <sheetData>
    <row r="1" spans="2:6" s="95" customFormat="1" ht="15.75" customHeight="1">
      <c r="B1" s="96" t="s">
        <v>241</v>
      </c>
      <c r="C1" s="221" t="s">
        <v>246</v>
      </c>
      <c r="D1" s="221"/>
      <c r="E1" s="221"/>
      <c r="F1" s="97"/>
    </row>
    <row r="2" spans="2:6" s="95" customFormat="1" ht="65.25" customHeight="1">
      <c r="B2" s="98"/>
      <c r="C2" s="229" t="str">
        <f>'1_источн.'!C2:E2</f>
        <v>к  решению Совета сельского поселения                                                                                                                 Чуровское "О бюджете сельского поселения                                                                                                                    Чуровское на 2021 год и плановый период                                                                                                                 2022 и 2023 годов" от    декабря 2020 года № </v>
      </c>
      <c r="D2" s="229"/>
      <c r="E2" s="229"/>
      <c r="F2" s="97"/>
    </row>
    <row r="3" spans="2:6" s="95" customFormat="1" ht="15.75">
      <c r="B3" s="98"/>
      <c r="C3" s="99"/>
      <c r="D3" s="99"/>
      <c r="E3" s="99"/>
      <c r="F3" s="97"/>
    </row>
    <row r="4" spans="2:6" s="95" customFormat="1" ht="15.75">
      <c r="B4" s="98"/>
      <c r="C4" s="99"/>
      <c r="D4" s="99"/>
      <c r="E4" s="99"/>
      <c r="F4" s="97"/>
    </row>
    <row r="5" spans="1:5" ht="56.25" customHeight="1">
      <c r="A5" s="222" t="s">
        <v>247</v>
      </c>
      <c r="B5" s="223"/>
      <c r="C5" s="223"/>
      <c r="D5" s="223"/>
      <c r="E5" s="223"/>
    </row>
    <row r="6" spans="1:66" ht="18.75">
      <c r="A6" s="102"/>
      <c r="C6" s="103"/>
      <c r="D6" s="103"/>
      <c r="E6" s="103"/>
      <c r="I6" s="123"/>
      <c r="J6" s="61"/>
      <c r="K6" s="61"/>
      <c r="L6" s="61"/>
      <c r="M6" s="6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1"/>
      <c r="BL6" s="11"/>
      <c r="BM6" s="11"/>
      <c r="BN6" s="11"/>
    </row>
    <row r="7" spans="1:66" ht="18.75">
      <c r="A7" s="104"/>
      <c r="B7" s="105"/>
      <c r="C7" s="106"/>
      <c r="E7" s="107" t="s">
        <v>185</v>
      </c>
      <c r="I7" s="123"/>
      <c r="J7" s="61"/>
      <c r="K7" s="61"/>
      <c r="L7" s="61"/>
      <c r="M7" s="6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1"/>
      <c r="BL7" s="11"/>
      <c r="BM7" s="11"/>
      <c r="BN7" s="11"/>
    </row>
    <row r="8" spans="1:66" ht="15.75">
      <c r="A8" s="224" t="s">
        <v>186</v>
      </c>
      <c r="B8" s="226" t="s">
        <v>187</v>
      </c>
      <c r="C8" s="212" t="s">
        <v>0</v>
      </c>
      <c r="D8" s="228"/>
      <c r="E8" s="228"/>
      <c r="I8" s="123"/>
      <c r="J8" s="124"/>
      <c r="K8" s="61"/>
      <c r="L8" s="61"/>
      <c r="M8" s="6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1"/>
      <c r="BL8" s="11"/>
      <c r="BM8" s="11"/>
      <c r="BN8" s="79"/>
    </row>
    <row r="9" spans="1:5" ht="15">
      <c r="A9" s="225"/>
      <c r="B9" s="227"/>
      <c r="C9" s="77" t="str">
        <f>'1_источн.'!C8</f>
        <v>2021 год</v>
      </c>
      <c r="D9" s="84" t="str">
        <f>'1_источн.'!D8</f>
        <v>2022 год</v>
      </c>
      <c r="E9" s="84" t="str">
        <f>'1_источн.'!E8</f>
        <v>2023 год</v>
      </c>
    </row>
    <row r="10" spans="1:5" ht="15">
      <c r="A10" s="108">
        <v>1</v>
      </c>
      <c r="B10" s="108">
        <v>2</v>
      </c>
      <c r="C10" s="81">
        <v>3</v>
      </c>
      <c r="D10" s="81">
        <v>4</v>
      </c>
      <c r="E10" s="77">
        <v>5</v>
      </c>
    </row>
    <row r="11" spans="1:5" ht="15.75">
      <c r="A11" s="109" t="s">
        <v>220</v>
      </c>
      <c r="B11" s="109" t="s">
        <v>188</v>
      </c>
      <c r="C11" s="110">
        <f>C12+C13+C15+C18+C20</f>
        <v>4769.8</v>
      </c>
      <c r="D11" s="110">
        <f>D12+D13+D15+D18+D20</f>
        <v>4908.3</v>
      </c>
      <c r="E11" s="110">
        <f>E12+E13+E15+E18+E20</f>
        <v>5130.7</v>
      </c>
    </row>
    <row r="12" spans="1:5" ht="15.75">
      <c r="A12" s="109" t="s">
        <v>221</v>
      </c>
      <c r="B12" s="111" t="s">
        <v>189</v>
      </c>
      <c r="C12" s="110">
        <v>3169.8</v>
      </c>
      <c r="D12" s="110">
        <v>3308.3</v>
      </c>
      <c r="E12" s="110">
        <v>3530.7</v>
      </c>
    </row>
    <row r="13" spans="1:5" ht="15.75">
      <c r="A13" s="109" t="s">
        <v>273</v>
      </c>
      <c r="B13" s="109" t="s">
        <v>190</v>
      </c>
      <c r="C13" s="110">
        <f>C14</f>
        <v>370</v>
      </c>
      <c r="D13" s="110">
        <f>D14</f>
        <v>370</v>
      </c>
      <c r="E13" s="110">
        <f>E14</f>
        <v>370</v>
      </c>
    </row>
    <row r="14" spans="1:5" ht="38.25">
      <c r="A14" s="112" t="s">
        <v>222</v>
      </c>
      <c r="B14" s="112" t="s">
        <v>191</v>
      </c>
      <c r="C14" s="113">
        <v>370</v>
      </c>
      <c r="D14" s="114">
        <v>370</v>
      </c>
      <c r="E14" s="114">
        <v>370</v>
      </c>
    </row>
    <row r="15" spans="1:5" ht="15.75">
      <c r="A15" s="109" t="s">
        <v>223</v>
      </c>
      <c r="B15" s="109" t="s">
        <v>192</v>
      </c>
      <c r="C15" s="110">
        <f>C16+C17</f>
        <v>1220</v>
      </c>
      <c r="D15" s="110">
        <f>D16+D17</f>
        <v>1220</v>
      </c>
      <c r="E15" s="110">
        <f>E16+E17</f>
        <v>1220</v>
      </c>
    </row>
    <row r="16" spans="1:5" ht="39" customHeight="1">
      <c r="A16" s="112" t="s">
        <v>224</v>
      </c>
      <c r="B16" s="115" t="s">
        <v>193</v>
      </c>
      <c r="C16" s="113">
        <v>750</v>
      </c>
      <c r="D16" s="2">
        <v>750</v>
      </c>
      <c r="E16" s="2">
        <v>750</v>
      </c>
    </row>
    <row r="17" spans="1:5" ht="38.25">
      <c r="A17" s="112" t="s">
        <v>225</v>
      </c>
      <c r="B17" s="116" t="s">
        <v>194</v>
      </c>
      <c r="C17" s="2">
        <v>470</v>
      </c>
      <c r="D17" s="2">
        <v>470</v>
      </c>
      <c r="E17" s="2">
        <v>470</v>
      </c>
    </row>
    <row r="18" spans="1:6" s="118" customFormat="1" ht="15.75">
      <c r="A18" s="109" t="s">
        <v>274</v>
      </c>
      <c r="B18" s="111" t="s">
        <v>195</v>
      </c>
      <c r="C18" s="110">
        <f>C19</f>
        <v>3</v>
      </c>
      <c r="D18" s="110">
        <f>D19</f>
        <v>3</v>
      </c>
      <c r="E18" s="110">
        <f>E19</f>
        <v>3</v>
      </c>
      <c r="F18" s="117"/>
    </row>
    <row r="19" spans="1:5" ht="63.75">
      <c r="A19" s="112" t="s">
        <v>196</v>
      </c>
      <c r="B19" s="116" t="s">
        <v>197</v>
      </c>
      <c r="C19" s="113">
        <v>3</v>
      </c>
      <c r="D19" s="2">
        <v>3</v>
      </c>
      <c r="E19" s="2">
        <v>3</v>
      </c>
    </row>
    <row r="20" spans="1:5" ht="25.5">
      <c r="A20" s="109" t="s">
        <v>198</v>
      </c>
      <c r="B20" s="111" t="s">
        <v>199</v>
      </c>
      <c r="C20" s="110">
        <f>C21</f>
        <v>7</v>
      </c>
      <c r="D20" s="110">
        <f>D21</f>
        <v>7</v>
      </c>
      <c r="E20" s="110">
        <f>E21</f>
        <v>7</v>
      </c>
    </row>
    <row r="21" spans="1:5" ht="63.75">
      <c r="A21" s="112" t="s">
        <v>200</v>
      </c>
      <c r="B21" s="116" t="s">
        <v>275</v>
      </c>
      <c r="C21" s="113">
        <v>7</v>
      </c>
      <c r="D21" s="113">
        <v>7</v>
      </c>
      <c r="E21" s="113">
        <v>7</v>
      </c>
    </row>
    <row r="22" spans="1:6" s="118" customFormat="1" ht="15.75">
      <c r="A22" s="109" t="s">
        <v>276</v>
      </c>
      <c r="B22" s="111" t="s">
        <v>277</v>
      </c>
      <c r="C22" s="110">
        <f>C23</f>
        <v>4350.6</v>
      </c>
      <c r="D22" s="110">
        <f>D23</f>
        <v>3050.5</v>
      </c>
      <c r="E22" s="110">
        <f>E23</f>
        <v>2832.3</v>
      </c>
      <c r="F22" s="117"/>
    </row>
    <row r="23" spans="1:5" ht="25.5">
      <c r="A23" s="109" t="s">
        <v>201</v>
      </c>
      <c r="B23" s="109" t="s">
        <v>202</v>
      </c>
      <c r="C23" s="110">
        <f>C24+C29+C27+C32</f>
        <v>4350.6</v>
      </c>
      <c r="D23" s="119">
        <f>D24+D29+D27+D32</f>
        <v>3050.5</v>
      </c>
      <c r="E23" s="119">
        <f>E24+E29+E27+E32</f>
        <v>2832.3</v>
      </c>
    </row>
    <row r="24" spans="1:5" ht="25.5">
      <c r="A24" s="109" t="s">
        <v>203</v>
      </c>
      <c r="B24" s="109" t="s">
        <v>278</v>
      </c>
      <c r="C24" s="119">
        <f>C25+C26</f>
        <v>2583.7000000000003</v>
      </c>
      <c r="D24" s="119">
        <f>D25+D26</f>
        <v>2445.2</v>
      </c>
      <c r="E24" s="110">
        <f>E25+E26</f>
        <v>2222.8</v>
      </c>
    </row>
    <row r="25" spans="1:5" ht="25.5">
      <c r="A25" s="112" t="s">
        <v>204</v>
      </c>
      <c r="B25" s="112" t="s">
        <v>205</v>
      </c>
      <c r="C25" s="120">
        <v>2126.3</v>
      </c>
      <c r="D25" s="121">
        <v>1987.8</v>
      </c>
      <c r="E25" s="2">
        <v>1765.4</v>
      </c>
    </row>
    <row r="26" spans="1:5" ht="38.25">
      <c r="A26" s="112" t="s">
        <v>206</v>
      </c>
      <c r="B26" s="112" t="s">
        <v>207</v>
      </c>
      <c r="C26" s="120">
        <v>457.4</v>
      </c>
      <c r="D26" s="120">
        <v>457.4</v>
      </c>
      <c r="E26" s="120">
        <v>457.4</v>
      </c>
    </row>
    <row r="27" spans="1:5" ht="25.5">
      <c r="A27" s="109" t="s">
        <v>208</v>
      </c>
      <c r="B27" s="109" t="s">
        <v>209</v>
      </c>
      <c r="C27" s="119">
        <f>C28</f>
        <v>845.4000000000001</v>
      </c>
      <c r="D27" s="110">
        <f>D28</f>
        <v>497.8</v>
      </c>
      <c r="E27" s="110">
        <f>E28</f>
        <v>497.8</v>
      </c>
    </row>
    <row r="28" spans="1:10" ht="33.75" customHeight="1">
      <c r="A28" s="112" t="s">
        <v>210</v>
      </c>
      <c r="B28" s="112" t="s">
        <v>211</v>
      </c>
      <c r="C28" s="120">
        <f>497.8+347.6</f>
        <v>845.4000000000001</v>
      </c>
      <c r="D28" s="113">
        <v>497.8</v>
      </c>
      <c r="E28" s="113">
        <v>497.8</v>
      </c>
      <c r="F28" s="219"/>
      <c r="G28" s="220"/>
      <c r="H28" s="30"/>
      <c r="I28" s="30"/>
      <c r="J28" s="30"/>
    </row>
    <row r="29" spans="1:5" ht="25.5">
      <c r="A29" s="109" t="s">
        <v>212</v>
      </c>
      <c r="B29" s="109" t="s">
        <v>279</v>
      </c>
      <c r="C29" s="110">
        <f>C30+C31</f>
        <v>106.5</v>
      </c>
      <c r="D29" s="110">
        <f>D30+D31</f>
        <v>107.5</v>
      </c>
      <c r="E29" s="110">
        <f>E30+E31</f>
        <v>111.7</v>
      </c>
    </row>
    <row r="30" spans="1:5" ht="38.25">
      <c r="A30" s="112" t="s">
        <v>213</v>
      </c>
      <c r="B30" s="112" t="s">
        <v>214</v>
      </c>
      <c r="C30" s="120">
        <v>104.5</v>
      </c>
      <c r="D30" s="121">
        <v>105.5</v>
      </c>
      <c r="E30" s="2">
        <v>109.7</v>
      </c>
    </row>
    <row r="31" spans="1:5" ht="25.5">
      <c r="A31" s="112" t="s">
        <v>280</v>
      </c>
      <c r="B31" s="112" t="s">
        <v>281</v>
      </c>
      <c r="C31" s="2">
        <v>2</v>
      </c>
      <c r="D31" s="2">
        <v>2</v>
      </c>
      <c r="E31" s="113">
        <v>2</v>
      </c>
    </row>
    <row r="32" spans="1:5" ht="15.75">
      <c r="A32" s="109" t="s">
        <v>215</v>
      </c>
      <c r="B32" s="109" t="s">
        <v>1</v>
      </c>
      <c r="C32" s="110">
        <f>C33</f>
        <v>815</v>
      </c>
      <c r="D32" s="110">
        <f>D33</f>
        <v>0</v>
      </c>
      <c r="E32" s="110">
        <f>E33</f>
        <v>0</v>
      </c>
    </row>
    <row r="33" spans="1:6" ht="63.75">
      <c r="A33" s="112" t="s">
        <v>216</v>
      </c>
      <c r="B33" s="116" t="s">
        <v>217</v>
      </c>
      <c r="C33" s="113">
        <f>777.5+37.5</f>
        <v>815</v>
      </c>
      <c r="D33" s="2">
        <v>0</v>
      </c>
      <c r="E33" s="2">
        <v>0</v>
      </c>
      <c r="F33" s="206"/>
    </row>
    <row r="34" spans="1:6" s="91" customFormat="1" ht="15.75" hidden="1">
      <c r="A34" s="89" t="s">
        <v>227</v>
      </c>
      <c r="B34" s="90" t="s">
        <v>228</v>
      </c>
      <c r="C34" s="125">
        <f>C35</f>
        <v>0</v>
      </c>
      <c r="D34" s="126">
        <v>0</v>
      </c>
      <c r="E34" s="126">
        <v>0</v>
      </c>
      <c r="F34" s="127"/>
    </row>
    <row r="35" spans="1:6" s="91" customFormat="1" ht="45" customHeight="1" hidden="1">
      <c r="A35" s="92" t="s">
        <v>229</v>
      </c>
      <c r="B35" s="93" t="s">
        <v>230</v>
      </c>
      <c r="C35" s="128">
        <v>0</v>
      </c>
      <c r="D35" s="94">
        <v>0</v>
      </c>
      <c r="E35" s="94">
        <v>0</v>
      </c>
      <c r="F35" s="207"/>
    </row>
    <row r="36" spans="1:6" ht="15.75">
      <c r="A36" s="109"/>
      <c r="B36" s="109" t="s">
        <v>218</v>
      </c>
      <c r="C36" s="110">
        <f>C11+C22</f>
        <v>9120.400000000001</v>
      </c>
      <c r="D36" s="110">
        <f>D11+D22</f>
        <v>7958.8</v>
      </c>
      <c r="E36" s="110">
        <f>E11+E22</f>
        <v>7963</v>
      </c>
      <c r="F36" s="101"/>
    </row>
    <row r="37" ht="12.75" customHeight="1">
      <c r="F37" s="101"/>
    </row>
    <row r="40" spans="3:6" ht="12.75">
      <c r="C40" s="122"/>
      <c r="F40" s="101"/>
    </row>
  </sheetData>
  <sheetProtection/>
  <mergeCells count="7">
    <mergeCell ref="F28:G28"/>
    <mergeCell ref="C1:E1"/>
    <mergeCell ref="A5:E5"/>
    <mergeCell ref="A8:A9"/>
    <mergeCell ref="B8:B9"/>
    <mergeCell ref="C8:E8"/>
    <mergeCell ref="C2:E2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BreakPreview" zoomScaleSheetLayoutView="100" zoomScalePageLayoutView="0" workbookViewId="0" topLeftCell="A14">
      <selection activeCell="D25" sqref="D25"/>
    </sheetView>
  </sheetViews>
  <sheetFormatPr defaultColWidth="9.140625" defaultRowHeight="15"/>
  <cols>
    <col min="1" max="1" width="46.8515625" style="0" customWidth="1"/>
    <col min="2" max="2" width="7.8515625" style="0" customWidth="1"/>
    <col min="3" max="3" width="8.00390625" style="0" customWidth="1"/>
    <col min="4" max="6" width="13.7109375" style="0" customWidth="1"/>
    <col min="7" max="7" width="17.28125" style="54" customWidth="1"/>
  </cols>
  <sheetData>
    <row r="1" spans="4:6" ht="15.75" customHeight="1">
      <c r="D1" s="230" t="s">
        <v>248</v>
      </c>
      <c r="E1" s="230"/>
      <c r="F1" s="230"/>
    </row>
    <row r="2" spans="4:6" ht="67.5" customHeight="1">
      <c r="D2" s="218" t="str">
        <f>2_доходы!C2</f>
        <v>к  решению Совета сельского поселения                                                                                                                 Чуровское "О бюджете сельского поселения                                                                                                                    Чуровское на 2021 год и плановый период                                                                                                                 2022 и 2023 годов" от    декабря 2020 года № </v>
      </c>
      <c r="E2" s="218"/>
      <c r="F2" s="218"/>
    </row>
    <row r="4" spans="1:6" ht="67.5" customHeight="1">
      <c r="A4" s="231" t="s">
        <v>265</v>
      </c>
      <c r="B4" s="232"/>
      <c r="C4" s="232"/>
      <c r="D4" s="232"/>
      <c r="E4" s="233"/>
      <c r="F4" s="233"/>
    </row>
    <row r="5" ht="15.75" customHeight="1">
      <c r="A5" s="39"/>
    </row>
    <row r="6" spans="1:6" ht="15.75">
      <c r="A6" s="234" t="s">
        <v>145</v>
      </c>
      <c r="B6" s="235"/>
      <c r="C6" s="235"/>
      <c r="D6" s="235"/>
      <c r="E6" s="235"/>
      <c r="F6" s="235"/>
    </row>
    <row r="7" spans="1:6" ht="15.75">
      <c r="A7" s="236" t="s">
        <v>5</v>
      </c>
      <c r="B7" s="236" t="s">
        <v>6</v>
      </c>
      <c r="C7" s="236" t="s">
        <v>146</v>
      </c>
      <c r="D7" s="239" t="s">
        <v>0</v>
      </c>
      <c r="E7" s="239"/>
      <c r="F7" s="239"/>
    </row>
    <row r="8" spans="1:6" ht="15.75">
      <c r="A8" s="237"/>
      <c r="B8" s="238"/>
      <c r="C8" s="238"/>
      <c r="D8" s="40" t="str">
        <f>'1_источн.'!C8</f>
        <v>2021 год</v>
      </c>
      <c r="E8" s="40" t="str">
        <f>'1_источн.'!D8</f>
        <v>2022 год</v>
      </c>
      <c r="F8" s="40" t="str">
        <f>'1_источн.'!E8</f>
        <v>2023 год</v>
      </c>
    </row>
    <row r="9" spans="1:7" s="41" customFormat="1" ht="15.75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56"/>
    </row>
    <row r="10" spans="1:6" ht="24" customHeight="1">
      <c r="A10" s="42" t="s">
        <v>10</v>
      </c>
      <c r="B10" s="43" t="s">
        <v>11</v>
      </c>
      <c r="C10" s="43" t="s">
        <v>12</v>
      </c>
      <c r="D10" s="44">
        <f>SUM(D11:D14)</f>
        <v>3567.1</v>
      </c>
      <c r="E10" s="44">
        <f>SUM(E11:E14)</f>
        <v>3936.2999999999997</v>
      </c>
      <c r="F10" s="44">
        <f>SUM(F11:F14)</f>
        <v>3730.2000000000003</v>
      </c>
    </row>
    <row r="11" spans="1:6" ht="54.75" customHeight="1">
      <c r="A11" s="45" t="s">
        <v>13</v>
      </c>
      <c r="B11" s="46" t="s">
        <v>11</v>
      </c>
      <c r="C11" s="46" t="s">
        <v>14</v>
      </c>
      <c r="D11" s="47">
        <v>691.8</v>
      </c>
      <c r="E11" s="47">
        <v>691.8</v>
      </c>
      <c r="F11" s="47">
        <v>691.8</v>
      </c>
    </row>
    <row r="12" spans="1:7" ht="79.5" customHeight="1">
      <c r="A12" s="45" t="s">
        <v>24</v>
      </c>
      <c r="B12" s="46" t="s">
        <v>11</v>
      </c>
      <c r="C12" s="46" t="s">
        <v>25</v>
      </c>
      <c r="D12" s="40">
        <v>2700.2</v>
      </c>
      <c r="E12" s="40">
        <v>3177.1</v>
      </c>
      <c r="F12" s="47">
        <v>2971</v>
      </c>
      <c r="G12" s="76"/>
    </row>
    <row r="13" spans="1:6" ht="50.25" customHeight="1">
      <c r="A13" s="48" t="s">
        <v>147</v>
      </c>
      <c r="B13" s="46" t="s">
        <v>11</v>
      </c>
      <c r="C13" s="46" t="s">
        <v>40</v>
      </c>
      <c r="D13" s="47">
        <v>170.1</v>
      </c>
      <c r="E13" s="47">
        <v>62.4</v>
      </c>
      <c r="F13" s="47">
        <v>62.4</v>
      </c>
    </row>
    <row r="14" spans="1:6" ht="21" customHeight="1">
      <c r="A14" s="45" t="s">
        <v>47</v>
      </c>
      <c r="B14" s="46" t="s">
        <v>11</v>
      </c>
      <c r="C14" s="46">
        <v>11</v>
      </c>
      <c r="D14" s="47">
        <v>5</v>
      </c>
      <c r="E14" s="47">
        <v>5</v>
      </c>
      <c r="F14" s="47">
        <v>5</v>
      </c>
    </row>
    <row r="15" spans="1:6" ht="15.75">
      <c r="A15" s="42" t="s">
        <v>148</v>
      </c>
      <c r="B15" s="43" t="s">
        <v>14</v>
      </c>
      <c r="C15" s="43" t="s">
        <v>12</v>
      </c>
      <c r="D15" s="49">
        <f>D16</f>
        <v>104.5</v>
      </c>
      <c r="E15" s="49">
        <f>E16</f>
        <v>105.5</v>
      </c>
      <c r="F15" s="44">
        <f>F16</f>
        <v>109.7</v>
      </c>
    </row>
    <row r="16" spans="1:6" ht="23.25" customHeight="1">
      <c r="A16" s="45" t="s">
        <v>53</v>
      </c>
      <c r="B16" s="46" t="s">
        <v>14</v>
      </c>
      <c r="C16" s="46" t="s">
        <v>54</v>
      </c>
      <c r="D16" s="40">
        <v>104.5</v>
      </c>
      <c r="E16" s="40">
        <v>105.5</v>
      </c>
      <c r="F16" s="47">
        <v>109.7</v>
      </c>
    </row>
    <row r="17" spans="1:6" ht="31.5">
      <c r="A17" s="50" t="s">
        <v>149</v>
      </c>
      <c r="B17" s="43" t="s">
        <v>54</v>
      </c>
      <c r="C17" s="43" t="s">
        <v>12</v>
      </c>
      <c r="D17" s="44">
        <f>D18</f>
        <v>155</v>
      </c>
      <c r="E17" s="44">
        <f>E18</f>
        <v>20</v>
      </c>
      <c r="F17" s="44">
        <f>F18</f>
        <v>20</v>
      </c>
    </row>
    <row r="18" spans="1:6" ht="63">
      <c r="A18" s="45" t="s">
        <v>266</v>
      </c>
      <c r="B18" s="46" t="s">
        <v>54</v>
      </c>
      <c r="C18" s="46">
        <v>10</v>
      </c>
      <c r="D18" s="47">
        <v>155</v>
      </c>
      <c r="E18" s="47">
        <v>20</v>
      </c>
      <c r="F18" s="47">
        <v>20</v>
      </c>
    </row>
    <row r="19" spans="1:6" ht="15.75">
      <c r="A19" s="42" t="s">
        <v>150</v>
      </c>
      <c r="B19" s="43" t="s">
        <v>25</v>
      </c>
      <c r="C19" s="43" t="s">
        <v>12</v>
      </c>
      <c r="D19" s="44">
        <f>D20+D21</f>
        <v>777.5</v>
      </c>
      <c r="E19" s="44">
        <f>E20</f>
        <v>0</v>
      </c>
      <c r="F19" s="44">
        <f>F20</f>
        <v>0</v>
      </c>
    </row>
    <row r="20" spans="1:6" ht="31.5">
      <c r="A20" s="45" t="s">
        <v>63</v>
      </c>
      <c r="B20" s="46" t="s">
        <v>25</v>
      </c>
      <c r="C20" s="46" t="s">
        <v>64</v>
      </c>
      <c r="D20" s="47">
        <v>777.5</v>
      </c>
      <c r="E20" s="47">
        <v>0</v>
      </c>
      <c r="F20" s="47">
        <v>0</v>
      </c>
    </row>
    <row r="21" spans="1:7" s="177" customFormat="1" ht="31.5" hidden="1">
      <c r="A21" s="173" t="s">
        <v>143</v>
      </c>
      <c r="B21" s="174" t="s">
        <v>25</v>
      </c>
      <c r="C21" s="174" t="s">
        <v>144</v>
      </c>
      <c r="D21" s="175">
        <v>0</v>
      </c>
      <c r="E21" s="175">
        <v>0</v>
      </c>
      <c r="F21" s="175">
        <v>0</v>
      </c>
      <c r="G21" s="176"/>
    </row>
    <row r="22" spans="1:6" ht="31.5">
      <c r="A22" s="42" t="s">
        <v>69</v>
      </c>
      <c r="B22" s="43" t="s">
        <v>70</v>
      </c>
      <c r="C22" s="43" t="s">
        <v>12</v>
      </c>
      <c r="D22" s="44">
        <f>D23+D24</f>
        <v>1819</v>
      </c>
      <c r="E22" s="49">
        <f>E23+E24</f>
        <v>954.3</v>
      </c>
      <c r="F22" s="49">
        <f>F23+F24</f>
        <v>954.3</v>
      </c>
    </row>
    <row r="23" spans="1:6" ht="15.75">
      <c r="A23" s="45" t="s">
        <v>71</v>
      </c>
      <c r="B23" s="46" t="s">
        <v>70</v>
      </c>
      <c r="C23" s="46" t="s">
        <v>14</v>
      </c>
      <c r="D23" s="47">
        <v>75</v>
      </c>
      <c r="E23" s="47">
        <v>0</v>
      </c>
      <c r="F23" s="2">
        <v>0</v>
      </c>
    </row>
    <row r="24" spans="1:6" ht="15.75">
      <c r="A24" s="45" t="s">
        <v>76</v>
      </c>
      <c r="B24" s="46" t="s">
        <v>70</v>
      </c>
      <c r="C24" s="46" t="s">
        <v>54</v>
      </c>
      <c r="D24" s="47">
        <v>1744</v>
      </c>
      <c r="E24" s="40">
        <v>954.3</v>
      </c>
      <c r="F24" s="40">
        <v>954.3</v>
      </c>
    </row>
    <row r="25" spans="1:6" ht="15.75">
      <c r="A25" s="42" t="s">
        <v>151</v>
      </c>
      <c r="B25" s="43" t="s">
        <v>96</v>
      </c>
      <c r="C25" s="43" t="s">
        <v>12</v>
      </c>
      <c r="D25" s="49">
        <f>D26</f>
        <v>5.3</v>
      </c>
      <c r="E25" s="49">
        <f>E26</f>
        <v>5.3</v>
      </c>
      <c r="F25" s="49">
        <f>F26</f>
        <v>5.3</v>
      </c>
    </row>
    <row r="26" spans="1:6" ht="15.75">
      <c r="A26" s="45" t="s">
        <v>97</v>
      </c>
      <c r="B26" s="46" t="s">
        <v>96</v>
      </c>
      <c r="C26" s="46" t="s">
        <v>96</v>
      </c>
      <c r="D26" s="40">
        <v>5.3</v>
      </c>
      <c r="E26" s="40">
        <v>5.3</v>
      </c>
      <c r="F26" s="40">
        <v>5.3</v>
      </c>
    </row>
    <row r="27" spans="1:6" ht="15.75">
      <c r="A27" s="42" t="s">
        <v>152</v>
      </c>
      <c r="B27" s="43" t="s">
        <v>103</v>
      </c>
      <c r="C27" s="43" t="s">
        <v>12</v>
      </c>
      <c r="D27" s="49">
        <f>D28</f>
        <v>1830.9</v>
      </c>
      <c r="E27" s="44">
        <f>E28</f>
        <v>1621</v>
      </c>
      <c r="F27" s="44">
        <f>F28</f>
        <v>1621</v>
      </c>
    </row>
    <row r="28" spans="1:6" ht="15.75">
      <c r="A28" s="45" t="s">
        <v>153</v>
      </c>
      <c r="B28" s="46" t="s">
        <v>103</v>
      </c>
      <c r="C28" s="46" t="s">
        <v>11</v>
      </c>
      <c r="D28" s="40">
        <v>1830.9</v>
      </c>
      <c r="E28" s="47">
        <v>1621</v>
      </c>
      <c r="F28" s="47">
        <v>1621</v>
      </c>
    </row>
    <row r="29" spans="1:6" ht="15.75">
      <c r="A29" s="42" t="s">
        <v>154</v>
      </c>
      <c r="B29" s="43">
        <v>10</v>
      </c>
      <c r="C29" s="43" t="s">
        <v>12</v>
      </c>
      <c r="D29" s="44">
        <f>D30+D31+D32</f>
        <v>985.4</v>
      </c>
      <c r="E29" s="44">
        <f>E30+E31+E32</f>
        <v>1015.4</v>
      </c>
      <c r="F29" s="44">
        <f>F30+F31+F32</f>
        <v>1015.4</v>
      </c>
    </row>
    <row r="30" spans="1:6" ht="15.75">
      <c r="A30" s="45" t="s">
        <v>107</v>
      </c>
      <c r="B30" s="46">
        <v>10</v>
      </c>
      <c r="C30" s="46" t="s">
        <v>11</v>
      </c>
      <c r="D30" s="47">
        <v>690</v>
      </c>
      <c r="E30" s="47">
        <v>690</v>
      </c>
      <c r="F30" s="47">
        <v>690</v>
      </c>
    </row>
    <row r="31" spans="1:6" ht="15.75">
      <c r="A31" s="45" t="s">
        <v>155</v>
      </c>
      <c r="B31" s="46">
        <v>10</v>
      </c>
      <c r="C31" s="46" t="s">
        <v>54</v>
      </c>
      <c r="D31" s="47">
        <v>195.4</v>
      </c>
      <c r="E31" s="47">
        <v>195.4</v>
      </c>
      <c r="F31" s="47">
        <v>195.4</v>
      </c>
    </row>
    <row r="32" spans="1:6" ht="31.5">
      <c r="A32" s="45" t="s">
        <v>156</v>
      </c>
      <c r="B32" s="46">
        <v>10</v>
      </c>
      <c r="C32" s="46" t="s">
        <v>40</v>
      </c>
      <c r="D32" s="47">
        <v>100</v>
      </c>
      <c r="E32" s="47">
        <v>130</v>
      </c>
      <c r="F32" s="47">
        <v>130</v>
      </c>
    </row>
    <row r="33" spans="1:6" ht="15.75">
      <c r="A33" s="42" t="s">
        <v>157</v>
      </c>
      <c r="B33" s="43">
        <v>11</v>
      </c>
      <c r="C33" s="43" t="s">
        <v>12</v>
      </c>
      <c r="D33" s="44">
        <f>D34</f>
        <v>10</v>
      </c>
      <c r="E33" s="44">
        <f>E34</f>
        <v>30</v>
      </c>
      <c r="F33" s="44">
        <f>F34</f>
        <v>30</v>
      </c>
    </row>
    <row r="34" spans="1:6" ht="15.75">
      <c r="A34" s="45" t="s">
        <v>158</v>
      </c>
      <c r="B34" s="46">
        <v>11</v>
      </c>
      <c r="C34" s="46" t="s">
        <v>11</v>
      </c>
      <c r="D34" s="47">
        <v>10</v>
      </c>
      <c r="E34" s="47">
        <v>30</v>
      </c>
      <c r="F34" s="47">
        <v>30</v>
      </c>
    </row>
    <row r="35" spans="1:6" ht="15.75">
      <c r="A35" s="42" t="s">
        <v>132</v>
      </c>
      <c r="B35" s="43">
        <v>12</v>
      </c>
      <c r="C35" s="43" t="s">
        <v>12</v>
      </c>
      <c r="D35" s="44">
        <f>D36</f>
        <v>80</v>
      </c>
      <c r="E35" s="44">
        <f>E36</f>
        <v>80</v>
      </c>
      <c r="F35" s="44">
        <f>F36</f>
        <v>80</v>
      </c>
    </row>
    <row r="36" spans="1:6" ht="31.5">
      <c r="A36" s="45" t="s">
        <v>133</v>
      </c>
      <c r="B36" s="46">
        <v>12</v>
      </c>
      <c r="C36" s="46" t="s">
        <v>25</v>
      </c>
      <c r="D36" s="47">
        <v>80</v>
      </c>
      <c r="E36" s="47">
        <v>80</v>
      </c>
      <c r="F36" s="47">
        <v>80</v>
      </c>
    </row>
    <row r="37" spans="1:6" ht="15.75">
      <c r="A37" s="42" t="s">
        <v>138</v>
      </c>
      <c r="B37" s="51"/>
      <c r="C37" s="51"/>
      <c r="D37" s="44">
        <f>D10+D15+D17+D19+D22+D25+D27+D29+D33+D35</f>
        <v>9334.7</v>
      </c>
      <c r="E37" s="44">
        <f>E10+E15+E17+E19+E22+E25+E27+E29+E33+E35</f>
        <v>7767.799999999999</v>
      </c>
      <c r="F37" s="44">
        <f>F10+F15+F17+F19+F22+F25+F27+F29+F33+F35</f>
        <v>7565.9</v>
      </c>
    </row>
    <row r="38" spans="1:6" ht="15.75">
      <c r="A38" s="42" t="s">
        <v>139</v>
      </c>
      <c r="B38" s="51"/>
      <c r="C38" s="51"/>
      <c r="D38" s="49"/>
      <c r="E38" s="44">
        <f>122.7+68.3</f>
        <v>191</v>
      </c>
      <c r="F38" s="49">
        <f>256.5+140.6</f>
        <v>397.1</v>
      </c>
    </row>
    <row r="39" spans="1:6" ht="15.75">
      <c r="A39" s="42" t="s">
        <v>140</v>
      </c>
      <c r="B39" s="51"/>
      <c r="C39" s="51"/>
      <c r="D39" s="44">
        <f>D37+D38</f>
        <v>9334.7</v>
      </c>
      <c r="E39" s="44">
        <f>E37+E38</f>
        <v>7958.799999999999</v>
      </c>
      <c r="F39" s="44">
        <f>F37+F38</f>
        <v>7963</v>
      </c>
    </row>
    <row r="40" spans="1:6" ht="15">
      <c r="A40" s="38"/>
      <c r="F40" s="52"/>
    </row>
    <row r="42" ht="15">
      <c r="D42" s="53"/>
    </row>
  </sheetData>
  <sheetProtection/>
  <mergeCells count="8">
    <mergeCell ref="D1:F1"/>
    <mergeCell ref="D2:F2"/>
    <mergeCell ref="A4:F4"/>
    <mergeCell ref="A6:F6"/>
    <mergeCell ref="A7:A8"/>
    <mergeCell ref="B7:B8"/>
    <mergeCell ref="C7:C8"/>
    <mergeCell ref="D7:F7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40"/>
  <sheetViews>
    <sheetView view="pageBreakPreview" zoomScale="90" zoomScaleSheetLayoutView="90" zoomScalePageLayoutView="0" workbookViewId="0" topLeftCell="A126">
      <selection activeCell="A145" sqref="A145:A146"/>
    </sheetView>
  </sheetViews>
  <sheetFormatPr defaultColWidth="9.140625" defaultRowHeight="15"/>
  <cols>
    <col min="1" max="1" width="42.00390625" style="137" customWidth="1"/>
    <col min="2" max="2" width="7.57421875" style="138" customWidth="1"/>
    <col min="3" max="3" width="7.8515625" style="138" customWidth="1"/>
    <col min="4" max="4" width="13.7109375" style="138" customWidth="1"/>
    <col min="5" max="5" width="6.7109375" style="138" customWidth="1"/>
    <col min="6" max="6" width="11.8515625" style="139" customWidth="1"/>
    <col min="7" max="7" width="12.421875" style="139" customWidth="1"/>
    <col min="8" max="8" width="11.8515625" style="139" customWidth="1"/>
    <col min="9" max="9" width="15.8515625" style="140" customWidth="1"/>
    <col min="10" max="28" width="9.140625" style="141" customWidth="1"/>
    <col min="29" max="16384" width="9.140625" style="137" customWidth="1"/>
  </cols>
  <sheetData>
    <row r="1" spans="1:8" s="1" customFormat="1" ht="15.75" customHeight="1">
      <c r="A1" s="210" t="s">
        <v>243</v>
      </c>
      <c r="B1" s="211"/>
      <c r="E1" s="216" t="s">
        <v>267</v>
      </c>
      <c r="F1" s="216"/>
      <c r="G1" s="216"/>
      <c r="H1" s="216"/>
    </row>
    <row r="2" spans="1:8" s="1" customFormat="1" ht="62.25" customHeight="1">
      <c r="A2" s="131"/>
      <c r="B2" s="132"/>
      <c r="C2" s="179" t="str">
        <f>'1_источн.'!C2:E2</f>
        <v>к  решению Совета сельского поселения                                                                                                                 Чуровское "О бюджете сельского поселения                                                                                                                    Чуровское на 2021 год и плановый период                                                                                                                 2022 и 2023 годов" от    декабря 2020 года № </v>
      </c>
      <c r="E2" s="240" t="str">
        <f>C2</f>
        <v>к  решению Совета сельского поселения                                                                                                                 Чуровское "О бюджете сельского поселения                                                                                                                    Чуровское на 2021 год и плановый период                                                                                                                 2022 и 2023 годов" от    декабря 2020 года № </v>
      </c>
      <c r="F2" s="240"/>
      <c r="G2" s="240"/>
      <c r="H2" s="240"/>
    </row>
    <row r="3" spans="1:8" s="1" customFormat="1" ht="15.75">
      <c r="A3" s="131"/>
      <c r="B3" s="132"/>
      <c r="F3" s="178"/>
      <c r="G3" s="135"/>
      <c r="H3" s="135"/>
    </row>
    <row r="5" spans="1:9" s="1" customFormat="1" ht="89.25" customHeight="1">
      <c r="A5" s="231" t="s">
        <v>249</v>
      </c>
      <c r="B5" s="231"/>
      <c r="C5" s="231"/>
      <c r="D5" s="231"/>
      <c r="E5" s="231"/>
      <c r="F5" s="231"/>
      <c r="G5" s="242"/>
      <c r="H5" s="242"/>
      <c r="I5" s="55"/>
    </row>
    <row r="6" spans="1:28" ht="18.75">
      <c r="A6" s="142"/>
      <c r="I6" s="143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</row>
    <row r="7" spans="7:28" ht="15.75">
      <c r="G7" s="245" t="s">
        <v>141</v>
      </c>
      <c r="H7" s="245"/>
      <c r="I7" s="143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</row>
    <row r="8" spans="1:28" ht="15" customHeight="1">
      <c r="A8" s="243" t="s">
        <v>5</v>
      </c>
      <c r="B8" s="243" t="s">
        <v>6</v>
      </c>
      <c r="C8" s="243" t="s">
        <v>7</v>
      </c>
      <c r="D8" s="243" t="s">
        <v>8</v>
      </c>
      <c r="E8" s="243" t="s">
        <v>9</v>
      </c>
      <c r="F8" s="243" t="s">
        <v>0</v>
      </c>
      <c r="G8" s="244"/>
      <c r="H8" s="244"/>
      <c r="I8" s="143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</row>
    <row r="9" spans="1:28" ht="15">
      <c r="A9" s="243"/>
      <c r="B9" s="243"/>
      <c r="C9" s="243"/>
      <c r="D9" s="243"/>
      <c r="E9" s="243"/>
      <c r="F9" s="33" t="str">
        <f>'1_источн.'!C8</f>
        <v>2021 год</v>
      </c>
      <c r="G9" s="33" t="str">
        <f>'1_источн.'!D8</f>
        <v>2022 год</v>
      </c>
      <c r="H9" s="33" t="str">
        <f>'1_источн.'!E8</f>
        <v>2023 год</v>
      </c>
      <c r="I9" s="143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</row>
    <row r="10" spans="1:28" ht="15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143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</row>
    <row r="11" spans="1:28" ht="28.5">
      <c r="A11" s="144" t="s">
        <v>10</v>
      </c>
      <c r="B11" s="145" t="s">
        <v>11</v>
      </c>
      <c r="C11" s="145" t="s">
        <v>12</v>
      </c>
      <c r="D11" s="146"/>
      <c r="E11" s="146"/>
      <c r="F11" s="147">
        <f>F12+F19+F36+F45</f>
        <v>3567.1</v>
      </c>
      <c r="G11" s="147">
        <f>G12+G19+G36+G45</f>
        <v>3936.2999999999997</v>
      </c>
      <c r="H11" s="147">
        <f>H12+H19+H36+H45</f>
        <v>3730.2000000000003</v>
      </c>
      <c r="I11" s="143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</row>
    <row r="12" spans="1:28" ht="57">
      <c r="A12" s="144" t="s">
        <v>13</v>
      </c>
      <c r="B12" s="145" t="s">
        <v>11</v>
      </c>
      <c r="C12" s="145" t="s">
        <v>14</v>
      </c>
      <c r="D12" s="146"/>
      <c r="E12" s="146"/>
      <c r="F12" s="147">
        <f>F13</f>
        <v>691.8</v>
      </c>
      <c r="G12" s="147">
        <f aca="true" t="shared" si="0" ref="G12:H15">G13</f>
        <v>691.8</v>
      </c>
      <c r="H12" s="147">
        <f t="shared" si="0"/>
        <v>691.8</v>
      </c>
      <c r="I12" s="143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</row>
    <row r="13" spans="1:28" ht="30">
      <c r="A13" s="148" t="s">
        <v>15</v>
      </c>
      <c r="B13" s="149" t="s">
        <v>11</v>
      </c>
      <c r="C13" s="149" t="s">
        <v>14</v>
      </c>
      <c r="D13" s="33" t="s">
        <v>16</v>
      </c>
      <c r="E13" s="33"/>
      <c r="F13" s="150">
        <f>F14</f>
        <v>691.8</v>
      </c>
      <c r="G13" s="150">
        <f t="shared" si="0"/>
        <v>691.8</v>
      </c>
      <c r="H13" s="150">
        <f t="shared" si="0"/>
        <v>691.8</v>
      </c>
      <c r="I13" s="143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</row>
    <row r="14" spans="1:28" ht="15.75" customHeight="1">
      <c r="A14" s="148" t="s">
        <v>17</v>
      </c>
      <c r="B14" s="149" t="s">
        <v>11</v>
      </c>
      <c r="C14" s="149" t="s">
        <v>14</v>
      </c>
      <c r="D14" s="33" t="s">
        <v>18</v>
      </c>
      <c r="E14" s="33"/>
      <c r="F14" s="150">
        <f>F15+F17</f>
        <v>691.8</v>
      </c>
      <c r="G14" s="150">
        <f>G15+G17</f>
        <v>691.8</v>
      </c>
      <c r="H14" s="150">
        <f>H15+H17</f>
        <v>691.8</v>
      </c>
      <c r="I14" s="143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</row>
    <row r="15" spans="1:28" ht="30">
      <c r="A15" s="148" t="s">
        <v>19</v>
      </c>
      <c r="B15" s="149" t="s">
        <v>11</v>
      </c>
      <c r="C15" s="149" t="s">
        <v>14</v>
      </c>
      <c r="D15" s="33" t="s">
        <v>20</v>
      </c>
      <c r="E15" s="33"/>
      <c r="F15" s="150">
        <f>F16</f>
        <v>568.3</v>
      </c>
      <c r="G15" s="150">
        <f t="shared" si="0"/>
        <v>568.3</v>
      </c>
      <c r="H15" s="150">
        <f t="shared" si="0"/>
        <v>568.3</v>
      </c>
      <c r="I15" s="143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</row>
    <row r="16" spans="1:28" ht="30">
      <c r="A16" s="148" t="s">
        <v>21</v>
      </c>
      <c r="B16" s="149" t="s">
        <v>11</v>
      </c>
      <c r="C16" s="149" t="s">
        <v>14</v>
      </c>
      <c r="D16" s="33" t="s">
        <v>20</v>
      </c>
      <c r="E16" s="33">
        <v>120</v>
      </c>
      <c r="F16" s="150">
        <v>568.3</v>
      </c>
      <c r="G16" s="150">
        <v>568.3</v>
      </c>
      <c r="H16" s="150">
        <v>568.3</v>
      </c>
      <c r="I16" s="143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</row>
    <row r="17" spans="1:28" ht="67.5" customHeight="1">
      <c r="A17" s="148" t="s">
        <v>22</v>
      </c>
      <c r="B17" s="149" t="s">
        <v>11</v>
      </c>
      <c r="C17" s="149" t="s">
        <v>14</v>
      </c>
      <c r="D17" s="33" t="s">
        <v>23</v>
      </c>
      <c r="E17" s="33"/>
      <c r="F17" s="150">
        <f>F18</f>
        <v>123.5</v>
      </c>
      <c r="G17" s="150">
        <f>G18</f>
        <v>123.5</v>
      </c>
      <c r="H17" s="150">
        <f>H18</f>
        <v>123.5</v>
      </c>
      <c r="I17" s="143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</row>
    <row r="18" spans="1:28" ht="30">
      <c r="A18" s="148" t="s">
        <v>21</v>
      </c>
      <c r="B18" s="149" t="s">
        <v>11</v>
      </c>
      <c r="C18" s="149" t="s">
        <v>14</v>
      </c>
      <c r="D18" s="33" t="s">
        <v>23</v>
      </c>
      <c r="E18" s="33">
        <v>120</v>
      </c>
      <c r="F18" s="150">
        <v>123.5</v>
      </c>
      <c r="G18" s="150">
        <v>123.5</v>
      </c>
      <c r="H18" s="150">
        <v>123.5</v>
      </c>
      <c r="I18" s="143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</row>
    <row r="19" spans="1:8" ht="85.5">
      <c r="A19" s="151" t="s">
        <v>24</v>
      </c>
      <c r="B19" s="145" t="s">
        <v>11</v>
      </c>
      <c r="C19" s="145" t="s">
        <v>25</v>
      </c>
      <c r="D19" s="146"/>
      <c r="E19" s="146"/>
      <c r="F19" s="147">
        <f>F20</f>
        <v>2700.2</v>
      </c>
      <c r="G19" s="147">
        <f>G20</f>
        <v>3177.1</v>
      </c>
      <c r="H19" s="147">
        <f>H20</f>
        <v>2971</v>
      </c>
    </row>
    <row r="20" spans="1:8" ht="30">
      <c r="A20" s="148" t="s">
        <v>15</v>
      </c>
      <c r="B20" s="149" t="s">
        <v>11</v>
      </c>
      <c r="C20" s="149" t="s">
        <v>25</v>
      </c>
      <c r="D20" s="33" t="s">
        <v>16</v>
      </c>
      <c r="E20" s="33"/>
      <c r="F20" s="150">
        <f>F21+F25+F27+F29</f>
        <v>2700.2</v>
      </c>
      <c r="G20" s="150">
        <f>G21+G25+G27+G29</f>
        <v>3177.1</v>
      </c>
      <c r="H20" s="150">
        <f>H21+H25+H27+H29</f>
        <v>2971</v>
      </c>
    </row>
    <row r="21" spans="1:8" ht="30">
      <c r="A21" s="148" t="s">
        <v>19</v>
      </c>
      <c r="B21" s="149" t="s">
        <v>11</v>
      </c>
      <c r="C21" s="149" t="s">
        <v>25</v>
      </c>
      <c r="D21" s="33" t="s">
        <v>26</v>
      </c>
      <c r="E21" s="33"/>
      <c r="F21" s="150">
        <f>SUM(F22:F24)</f>
        <v>2043</v>
      </c>
      <c r="G21" s="33">
        <f>SUM(G22:G24)</f>
        <v>2746.1</v>
      </c>
      <c r="H21" s="33">
        <f>SUM(H22:H24)</f>
        <v>2540</v>
      </c>
    </row>
    <row r="22" spans="1:8" ht="30">
      <c r="A22" s="152" t="s">
        <v>21</v>
      </c>
      <c r="B22" s="149" t="s">
        <v>11</v>
      </c>
      <c r="C22" s="149" t="s">
        <v>25</v>
      </c>
      <c r="D22" s="33" t="s">
        <v>26</v>
      </c>
      <c r="E22" s="33">
        <v>120</v>
      </c>
      <c r="F22" s="150">
        <v>1040.3</v>
      </c>
      <c r="G22" s="150">
        <v>1040.3</v>
      </c>
      <c r="H22" s="150">
        <v>1040.3</v>
      </c>
    </row>
    <row r="23" spans="1:9" ht="30">
      <c r="A23" s="152" t="s">
        <v>27</v>
      </c>
      <c r="B23" s="149" t="s">
        <v>11</v>
      </c>
      <c r="C23" s="149" t="s">
        <v>25</v>
      </c>
      <c r="D23" s="33" t="s">
        <v>26</v>
      </c>
      <c r="E23" s="33">
        <v>240</v>
      </c>
      <c r="F23" s="150">
        <f>900-87.3</f>
        <v>812.7</v>
      </c>
      <c r="G23" s="150">
        <f>885.4+226.2+107.7+386.5</f>
        <v>1605.8</v>
      </c>
      <c r="H23" s="150">
        <f>885.4+226.2+107.7+180.4</f>
        <v>1399.7</v>
      </c>
      <c r="I23" s="153"/>
    </row>
    <row r="24" spans="1:8" ht="15">
      <c r="A24" s="148" t="s">
        <v>28</v>
      </c>
      <c r="B24" s="149" t="s">
        <v>11</v>
      </c>
      <c r="C24" s="149" t="s">
        <v>25</v>
      </c>
      <c r="D24" s="33" t="s">
        <v>26</v>
      </c>
      <c r="E24" s="33">
        <v>850</v>
      </c>
      <c r="F24" s="150">
        <v>190</v>
      </c>
      <c r="G24" s="150">
        <v>100</v>
      </c>
      <c r="H24" s="150">
        <v>100</v>
      </c>
    </row>
    <row r="25" spans="1:8" ht="75">
      <c r="A25" s="148" t="s">
        <v>22</v>
      </c>
      <c r="B25" s="149" t="s">
        <v>11</v>
      </c>
      <c r="C25" s="149" t="s">
        <v>25</v>
      </c>
      <c r="D25" s="33" t="s">
        <v>142</v>
      </c>
      <c r="E25" s="33"/>
      <c r="F25" s="150">
        <f>F26</f>
        <v>333.9</v>
      </c>
      <c r="G25" s="150">
        <f>G26</f>
        <v>333.9</v>
      </c>
      <c r="H25" s="150">
        <f>H26</f>
        <v>333.9</v>
      </c>
    </row>
    <row r="26" spans="1:9" ht="30">
      <c r="A26" s="148" t="s">
        <v>21</v>
      </c>
      <c r="B26" s="149" t="s">
        <v>11</v>
      </c>
      <c r="C26" s="149" t="s">
        <v>25</v>
      </c>
      <c r="D26" s="33" t="s">
        <v>142</v>
      </c>
      <c r="E26" s="33">
        <v>120</v>
      </c>
      <c r="F26" s="150">
        <v>333.9</v>
      </c>
      <c r="G26" s="150">
        <v>333.9</v>
      </c>
      <c r="H26" s="150">
        <v>333.9</v>
      </c>
      <c r="I26" s="154"/>
    </row>
    <row r="27" spans="1:8" ht="150">
      <c r="A27" s="152" t="s">
        <v>29</v>
      </c>
      <c r="B27" s="149" t="s">
        <v>11</v>
      </c>
      <c r="C27" s="149" t="s">
        <v>25</v>
      </c>
      <c r="D27" s="33" t="s">
        <v>30</v>
      </c>
      <c r="E27" s="33"/>
      <c r="F27" s="150">
        <f>F28</f>
        <v>2</v>
      </c>
      <c r="G27" s="150">
        <f>G28</f>
        <v>2</v>
      </c>
      <c r="H27" s="150">
        <f>H28</f>
        <v>2</v>
      </c>
    </row>
    <row r="28" spans="1:9" ht="30">
      <c r="A28" s="152" t="s">
        <v>31</v>
      </c>
      <c r="B28" s="149" t="s">
        <v>11</v>
      </c>
      <c r="C28" s="149" t="s">
        <v>25</v>
      </c>
      <c r="D28" s="33" t="s">
        <v>30</v>
      </c>
      <c r="E28" s="33">
        <v>240</v>
      </c>
      <c r="F28" s="150">
        <v>2</v>
      </c>
      <c r="G28" s="150">
        <v>2</v>
      </c>
      <c r="H28" s="150">
        <v>2</v>
      </c>
      <c r="I28" s="155"/>
    </row>
    <row r="29" spans="1:8" ht="15">
      <c r="A29" s="152" t="s">
        <v>32</v>
      </c>
      <c r="B29" s="149" t="s">
        <v>11</v>
      </c>
      <c r="C29" s="149" t="s">
        <v>25</v>
      </c>
      <c r="D29" s="33" t="s">
        <v>33</v>
      </c>
      <c r="E29" s="33"/>
      <c r="F29" s="150">
        <f>F30+F32+F34</f>
        <v>321.29999999999995</v>
      </c>
      <c r="G29" s="150">
        <f>G30+G32+G34</f>
        <v>95.1</v>
      </c>
      <c r="H29" s="150">
        <f>H30+H32+H34</f>
        <v>95.1</v>
      </c>
    </row>
    <row r="30" spans="1:19" ht="45">
      <c r="A30" s="152" t="s">
        <v>231</v>
      </c>
      <c r="B30" s="149" t="s">
        <v>11</v>
      </c>
      <c r="C30" s="149" t="s">
        <v>25</v>
      </c>
      <c r="D30" s="33" t="s">
        <v>34</v>
      </c>
      <c r="E30" s="33"/>
      <c r="F30" s="150">
        <f>F31</f>
        <v>44.4</v>
      </c>
      <c r="G30" s="150">
        <f>G31</f>
        <v>44.4</v>
      </c>
      <c r="H30" s="150">
        <f>H31</f>
        <v>44.4</v>
      </c>
      <c r="L30" s="241"/>
      <c r="M30" s="241"/>
      <c r="N30" s="241"/>
      <c r="O30" s="241"/>
      <c r="P30" s="241"/>
      <c r="Q30" s="241"/>
      <c r="R30" s="241"/>
      <c r="S30" s="241"/>
    </row>
    <row r="31" spans="1:19" ht="15">
      <c r="A31" s="152" t="s">
        <v>1</v>
      </c>
      <c r="B31" s="149" t="s">
        <v>11</v>
      </c>
      <c r="C31" s="149" t="s">
        <v>25</v>
      </c>
      <c r="D31" s="33" t="s">
        <v>34</v>
      </c>
      <c r="E31" s="33">
        <v>540</v>
      </c>
      <c r="F31" s="150">
        <v>44.4</v>
      </c>
      <c r="G31" s="150">
        <v>44.4</v>
      </c>
      <c r="H31" s="150">
        <v>44.4</v>
      </c>
      <c r="L31" s="241"/>
      <c r="M31" s="241"/>
      <c r="N31" s="241"/>
      <c r="O31" s="241"/>
      <c r="P31" s="241"/>
      <c r="Q31" s="241"/>
      <c r="R31" s="241"/>
      <c r="S31" s="241"/>
    </row>
    <row r="32" spans="1:8" ht="105">
      <c r="A32" s="148" t="s">
        <v>232</v>
      </c>
      <c r="B32" s="149" t="s">
        <v>11</v>
      </c>
      <c r="C32" s="149" t="s">
        <v>25</v>
      </c>
      <c r="D32" s="22" t="s">
        <v>35</v>
      </c>
      <c r="E32" s="33"/>
      <c r="F32" s="150">
        <f>F33</f>
        <v>226.2</v>
      </c>
      <c r="G32" s="150">
        <f>G33</f>
        <v>0</v>
      </c>
      <c r="H32" s="150">
        <f>H33</f>
        <v>0</v>
      </c>
    </row>
    <row r="33" spans="1:8" ht="15">
      <c r="A33" s="152" t="s">
        <v>1</v>
      </c>
      <c r="B33" s="149" t="s">
        <v>11</v>
      </c>
      <c r="C33" s="149" t="s">
        <v>25</v>
      </c>
      <c r="D33" s="22" t="s">
        <v>35</v>
      </c>
      <c r="E33" s="33">
        <v>540</v>
      </c>
      <c r="F33" s="150">
        <v>226.2</v>
      </c>
      <c r="G33" s="150">
        <v>0</v>
      </c>
      <c r="H33" s="150">
        <v>0</v>
      </c>
    </row>
    <row r="34" spans="1:8" ht="75">
      <c r="A34" s="152" t="s">
        <v>37</v>
      </c>
      <c r="B34" s="149" t="s">
        <v>11</v>
      </c>
      <c r="C34" s="149" t="s">
        <v>25</v>
      </c>
      <c r="D34" s="33" t="s">
        <v>38</v>
      </c>
      <c r="E34" s="33"/>
      <c r="F34" s="150">
        <f>F35</f>
        <v>50.7</v>
      </c>
      <c r="G34" s="150">
        <f>G35</f>
        <v>50.7</v>
      </c>
      <c r="H34" s="150">
        <f>H35</f>
        <v>50.7</v>
      </c>
    </row>
    <row r="35" spans="1:8" ht="15">
      <c r="A35" s="152" t="s">
        <v>1</v>
      </c>
      <c r="B35" s="149" t="s">
        <v>11</v>
      </c>
      <c r="C35" s="149" t="s">
        <v>25</v>
      </c>
      <c r="D35" s="33" t="s">
        <v>38</v>
      </c>
      <c r="E35" s="33">
        <v>540</v>
      </c>
      <c r="F35" s="150">
        <v>50.7</v>
      </c>
      <c r="G35" s="150">
        <v>50.7</v>
      </c>
      <c r="H35" s="150">
        <v>50.7</v>
      </c>
    </row>
    <row r="36" spans="1:28" s="158" customFormat="1" ht="57">
      <c r="A36" s="151" t="s">
        <v>39</v>
      </c>
      <c r="B36" s="145" t="s">
        <v>11</v>
      </c>
      <c r="C36" s="145" t="s">
        <v>40</v>
      </c>
      <c r="D36" s="146"/>
      <c r="E36" s="146"/>
      <c r="F36" s="147">
        <f>F37+F41</f>
        <v>170.1</v>
      </c>
      <c r="G36" s="147">
        <f>G37+G41</f>
        <v>62.4</v>
      </c>
      <c r="H36" s="147">
        <f>H37+H41</f>
        <v>62.4</v>
      </c>
      <c r="I36" s="156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</row>
    <row r="37" spans="1:28" s="158" customFormat="1" ht="30">
      <c r="A37" s="148" t="s">
        <v>15</v>
      </c>
      <c r="B37" s="149" t="s">
        <v>11</v>
      </c>
      <c r="C37" s="149" t="s">
        <v>40</v>
      </c>
      <c r="D37" s="22" t="s">
        <v>16</v>
      </c>
      <c r="E37" s="146"/>
      <c r="F37" s="150">
        <f>F38</f>
        <v>107.7</v>
      </c>
      <c r="G37" s="150">
        <f>G38</f>
        <v>0</v>
      </c>
      <c r="H37" s="150">
        <f>H38</f>
        <v>0</v>
      </c>
      <c r="I37" s="156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</row>
    <row r="38" spans="1:28" s="158" customFormat="1" ht="15">
      <c r="A38" s="152" t="s">
        <v>32</v>
      </c>
      <c r="B38" s="149" t="s">
        <v>11</v>
      </c>
      <c r="C38" s="149" t="s">
        <v>40</v>
      </c>
      <c r="D38" s="22" t="s">
        <v>33</v>
      </c>
      <c r="E38" s="146"/>
      <c r="F38" s="150">
        <f>F39</f>
        <v>107.7</v>
      </c>
      <c r="G38" s="150">
        <f>G39</f>
        <v>0</v>
      </c>
      <c r="H38" s="150">
        <f>H39</f>
        <v>0</v>
      </c>
      <c r="I38" s="156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</row>
    <row r="39" spans="1:28" s="158" customFormat="1" ht="105">
      <c r="A39" s="148" t="s">
        <v>232</v>
      </c>
      <c r="B39" s="22" t="s">
        <v>11</v>
      </c>
      <c r="C39" s="149" t="s">
        <v>40</v>
      </c>
      <c r="D39" s="22" t="s">
        <v>35</v>
      </c>
      <c r="E39" s="23"/>
      <c r="F39" s="3">
        <f>F40</f>
        <v>107.7</v>
      </c>
      <c r="G39" s="3">
        <f>G40</f>
        <v>0</v>
      </c>
      <c r="H39" s="3">
        <f>H40</f>
        <v>0</v>
      </c>
      <c r="I39" s="156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</row>
    <row r="40" spans="1:8" ht="15.75">
      <c r="A40" s="137" t="s">
        <v>1</v>
      </c>
      <c r="B40" s="22" t="s">
        <v>11</v>
      </c>
      <c r="C40" s="149" t="s">
        <v>40</v>
      </c>
      <c r="D40" s="22" t="s">
        <v>35</v>
      </c>
      <c r="E40" s="23" t="s">
        <v>36</v>
      </c>
      <c r="F40" s="3">
        <v>107.7</v>
      </c>
      <c r="G40" s="3">
        <v>0</v>
      </c>
      <c r="H40" s="3">
        <v>0</v>
      </c>
    </row>
    <row r="41" spans="1:8" ht="30">
      <c r="A41" s="152" t="s">
        <v>41</v>
      </c>
      <c r="B41" s="149" t="s">
        <v>11</v>
      </c>
      <c r="C41" s="149" t="s">
        <v>40</v>
      </c>
      <c r="D41" s="33" t="s">
        <v>42</v>
      </c>
      <c r="E41" s="33"/>
      <c r="F41" s="150">
        <f>F42</f>
        <v>62.4</v>
      </c>
      <c r="G41" s="150">
        <f aca="true" t="shared" si="1" ref="G41:H43">G42</f>
        <v>62.4</v>
      </c>
      <c r="H41" s="150">
        <f t="shared" si="1"/>
        <v>62.4</v>
      </c>
    </row>
    <row r="42" spans="1:8" ht="15">
      <c r="A42" s="152" t="s">
        <v>32</v>
      </c>
      <c r="B42" s="149" t="s">
        <v>11</v>
      </c>
      <c r="C42" s="149" t="s">
        <v>40</v>
      </c>
      <c r="D42" s="33" t="s">
        <v>43</v>
      </c>
      <c r="E42" s="33"/>
      <c r="F42" s="150">
        <f>F43</f>
        <v>62.4</v>
      </c>
      <c r="G42" s="150">
        <f t="shared" si="1"/>
        <v>62.4</v>
      </c>
      <c r="H42" s="150">
        <f t="shared" si="1"/>
        <v>62.4</v>
      </c>
    </row>
    <row r="43" spans="1:8" ht="45">
      <c r="A43" s="152" t="s">
        <v>44</v>
      </c>
      <c r="B43" s="149" t="s">
        <v>11</v>
      </c>
      <c r="C43" s="149" t="s">
        <v>40</v>
      </c>
      <c r="D43" s="33" t="s">
        <v>45</v>
      </c>
      <c r="E43" s="33"/>
      <c r="F43" s="150">
        <f>F44</f>
        <v>62.4</v>
      </c>
      <c r="G43" s="150">
        <f t="shared" si="1"/>
        <v>62.4</v>
      </c>
      <c r="H43" s="150">
        <f t="shared" si="1"/>
        <v>62.4</v>
      </c>
    </row>
    <row r="44" spans="1:8" ht="15">
      <c r="A44" s="148" t="s">
        <v>1</v>
      </c>
      <c r="B44" s="149" t="s">
        <v>11</v>
      </c>
      <c r="C44" s="149" t="s">
        <v>40</v>
      </c>
      <c r="D44" s="33" t="s">
        <v>46</v>
      </c>
      <c r="E44" s="33">
        <v>540</v>
      </c>
      <c r="F44" s="150">
        <v>62.4</v>
      </c>
      <c r="G44" s="150">
        <v>62.4</v>
      </c>
      <c r="H44" s="150">
        <v>62.4</v>
      </c>
    </row>
    <row r="45" spans="1:28" s="158" customFormat="1" ht="15">
      <c r="A45" s="144" t="s">
        <v>47</v>
      </c>
      <c r="B45" s="145" t="s">
        <v>11</v>
      </c>
      <c r="C45" s="145">
        <v>11</v>
      </c>
      <c r="D45" s="146"/>
      <c r="E45" s="146"/>
      <c r="F45" s="147">
        <f>F46</f>
        <v>5</v>
      </c>
      <c r="G45" s="147">
        <f aca="true" t="shared" si="2" ref="G45:H47">G46</f>
        <v>5</v>
      </c>
      <c r="H45" s="147">
        <f t="shared" si="2"/>
        <v>5</v>
      </c>
      <c r="I45" s="156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</row>
    <row r="46" spans="1:8" ht="15">
      <c r="A46" s="148" t="s">
        <v>47</v>
      </c>
      <c r="B46" s="149" t="s">
        <v>11</v>
      </c>
      <c r="C46" s="149">
        <v>11</v>
      </c>
      <c r="D46" s="33" t="s">
        <v>48</v>
      </c>
      <c r="E46" s="33"/>
      <c r="F46" s="150">
        <f>F47</f>
        <v>5</v>
      </c>
      <c r="G46" s="150">
        <f t="shared" si="2"/>
        <v>5</v>
      </c>
      <c r="H46" s="150">
        <f t="shared" si="2"/>
        <v>5</v>
      </c>
    </row>
    <row r="47" spans="1:8" ht="15">
      <c r="A47" s="148" t="s">
        <v>49</v>
      </c>
      <c r="B47" s="149" t="s">
        <v>11</v>
      </c>
      <c r="C47" s="149">
        <v>11</v>
      </c>
      <c r="D47" s="33" t="s">
        <v>50</v>
      </c>
      <c r="E47" s="33"/>
      <c r="F47" s="150">
        <f>F48</f>
        <v>5</v>
      </c>
      <c r="G47" s="150">
        <f t="shared" si="2"/>
        <v>5</v>
      </c>
      <c r="H47" s="150">
        <f t="shared" si="2"/>
        <v>5</v>
      </c>
    </row>
    <row r="48" spans="1:8" ht="15">
      <c r="A48" s="152" t="s">
        <v>51</v>
      </c>
      <c r="B48" s="149" t="s">
        <v>11</v>
      </c>
      <c r="C48" s="149">
        <v>11</v>
      </c>
      <c r="D48" s="33" t="s">
        <v>50</v>
      </c>
      <c r="E48" s="33">
        <v>870</v>
      </c>
      <c r="F48" s="150">
        <v>5</v>
      </c>
      <c r="G48" s="150">
        <v>5</v>
      </c>
      <c r="H48" s="150">
        <v>5</v>
      </c>
    </row>
    <row r="49" spans="1:8" ht="15">
      <c r="A49" s="144" t="s">
        <v>52</v>
      </c>
      <c r="B49" s="145" t="s">
        <v>14</v>
      </c>
      <c r="C49" s="145" t="s">
        <v>12</v>
      </c>
      <c r="D49" s="146"/>
      <c r="E49" s="146"/>
      <c r="F49" s="146">
        <f>F50</f>
        <v>104.5</v>
      </c>
      <c r="G49" s="146">
        <f aca="true" t="shared" si="3" ref="G49:H52">G50</f>
        <v>105.5</v>
      </c>
      <c r="H49" s="147">
        <f t="shared" si="3"/>
        <v>109.7</v>
      </c>
    </row>
    <row r="50" spans="1:8" ht="21.75" customHeight="1">
      <c r="A50" s="148" t="s">
        <v>53</v>
      </c>
      <c r="B50" s="149" t="s">
        <v>14</v>
      </c>
      <c r="C50" s="149" t="s">
        <v>54</v>
      </c>
      <c r="D50" s="33"/>
      <c r="E50" s="33"/>
      <c r="F50" s="33">
        <f>F51</f>
        <v>104.5</v>
      </c>
      <c r="G50" s="33">
        <f t="shared" si="3"/>
        <v>105.5</v>
      </c>
      <c r="H50" s="150">
        <f t="shared" si="3"/>
        <v>109.7</v>
      </c>
    </row>
    <row r="51" spans="1:8" ht="30">
      <c r="A51" s="152" t="s">
        <v>15</v>
      </c>
      <c r="B51" s="149" t="s">
        <v>14</v>
      </c>
      <c r="C51" s="149" t="s">
        <v>54</v>
      </c>
      <c r="D51" s="33" t="s">
        <v>16</v>
      </c>
      <c r="E51" s="33"/>
      <c r="F51" s="33">
        <f>F52</f>
        <v>104.5</v>
      </c>
      <c r="G51" s="33">
        <f t="shared" si="3"/>
        <v>105.5</v>
      </c>
      <c r="H51" s="150">
        <f t="shared" si="3"/>
        <v>109.7</v>
      </c>
    </row>
    <row r="52" spans="1:28" ht="45">
      <c r="A52" s="152" t="s">
        <v>55</v>
      </c>
      <c r="B52" s="149" t="s">
        <v>14</v>
      </c>
      <c r="C52" s="149" t="s">
        <v>54</v>
      </c>
      <c r="D52" s="33" t="s">
        <v>56</v>
      </c>
      <c r="E52" s="33"/>
      <c r="F52" s="33">
        <f>F53</f>
        <v>104.5</v>
      </c>
      <c r="G52" s="33">
        <f t="shared" si="3"/>
        <v>105.5</v>
      </c>
      <c r="H52" s="150">
        <f t="shared" si="3"/>
        <v>109.7</v>
      </c>
      <c r="I52" s="143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</row>
    <row r="53" spans="1:28" ht="30">
      <c r="A53" s="148" t="s">
        <v>21</v>
      </c>
      <c r="B53" s="149" t="s">
        <v>14</v>
      </c>
      <c r="C53" s="149" t="s">
        <v>54</v>
      </c>
      <c r="D53" s="33" t="s">
        <v>56</v>
      </c>
      <c r="E53" s="33">
        <v>120</v>
      </c>
      <c r="F53" s="33">
        <v>104.5</v>
      </c>
      <c r="G53" s="33">
        <v>105.5</v>
      </c>
      <c r="H53" s="150">
        <v>109.7</v>
      </c>
      <c r="I53" s="143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</row>
    <row r="54" spans="1:28" ht="42.75">
      <c r="A54" s="151" t="s">
        <v>57</v>
      </c>
      <c r="B54" s="145" t="s">
        <v>54</v>
      </c>
      <c r="C54" s="145" t="s">
        <v>12</v>
      </c>
      <c r="D54" s="146"/>
      <c r="E54" s="146"/>
      <c r="F54" s="147">
        <f>F55</f>
        <v>155</v>
      </c>
      <c r="G54" s="147">
        <f aca="true" t="shared" si="4" ref="G54:H57">G55</f>
        <v>20</v>
      </c>
      <c r="H54" s="147">
        <f t="shared" si="4"/>
        <v>20</v>
      </c>
      <c r="I54" s="154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</row>
    <row r="55" spans="1:28" ht="60">
      <c r="A55" s="148" t="s">
        <v>268</v>
      </c>
      <c r="B55" s="149" t="s">
        <v>54</v>
      </c>
      <c r="C55" s="149">
        <v>10</v>
      </c>
      <c r="D55" s="33"/>
      <c r="E55" s="33"/>
      <c r="F55" s="150">
        <f>F56</f>
        <v>155</v>
      </c>
      <c r="G55" s="150">
        <f t="shared" si="4"/>
        <v>20</v>
      </c>
      <c r="H55" s="150">
        <f t="shared" si="4"/>
        <v>20</v>
      </c>
      <c r="I55" s="154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</row>
    <row r="56" spans="1:28" ht="30">
      <c r="A56" s="152" t="s">
        <v>59</v>
      </c>
      <c r="B56" s="149" t="s">
        <v>54</v>
      </c>
      <c r="C56" s="149">
        <v>10</v>
      </c>
      <c r="D56" s="33" t="s">
        <v>60</v>
      </c>
      <c r="E56" s="33"/>
      <c r="F56" s="150">
        <f>F57</f>
        <v>155</v>
      </c>
      <c r="G56" s="150">
        <f t="shared" si="4"/>
        <v>20</v>
      </c>
      <c r="H56" s="150">
        <f t="shared" si="4"/>
        <v>20</v>
      </c>
      <c r="I56" s="154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</row>
    <row r="57" spans="1:28" ht="15">
      <c r="A57" s="148" t="s">
        <v>58</v>
      </c>
      <c r="B57" s="149" t="s">
        <v>54</v>
      </c>
      <c r="C57" s="149">
        <v>10</v>
      </c>
      <c r="D57" s="33" t="s">
        <v>61</v>
      </c>
      <c r="E57" s="33"/>
      <c r="F57" s="150">
        <f>F58</f>
        <v>155</v>
      </c>
      <c r="G57" s="150">
        <f t="shared" si="4"/>
        <v>20</v>
      </c>
      <c r="H57" s="150">
        <f t="shared" si="4"/>
        <v>20</v>
      </c>
      <c r="I57" s="154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</row>
    <row r="58" spans="1:28" ht="30">
      <c r="A58" s="152" t="s">
        <v>27</v>
      </c>
      <c r="B58" s="149" t="s">
        <v>54</v>
      </c>
      <c r="C58" s="149">
        <v>10</v>
      </c>
      <c r="D58" s="33" t="s">
        <v>61</v>
      </c>
      <c r="E58" s="33">
        <v>240</v>
      </c>
      <c r="F58" s="150">
        <f>20+10+10+65+50</f>
        <v>155</v>
      </c>
      <c r="G58" s="150">
        <v>20</v>
      </c>
      <c r="H58" s="150">
        <v>20</v>
      </c>
      <c r="I58" s="159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</row>
    <row r="59" spans="1:28" ht="15">
      <c r="A59" s="144" t="s">
        <v>62</v>
      </c>
      <c r="B59" s="145" t="s">
        <v>25</v>
      </c>
      <c r="C59" s="145" t="s">
        <v>12</v>
      </c>
      <c r="D59" s="146"/>
      <c r="E59" s="146"/>
      <c r="F59" s="147">
        <f>F60</f>
        <v>777.5</v>
      </c>
      <c r="G59" s="147">
        <f>G60</f>
        <v>0</v>
      </c>
      <c r="H59" s="147">
        <f>H60</f>
        <v>0</v>
      </c>
      <c r="I59" s="160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</row>
    <row r="60" spans="1:28" ht="30">
      <c r="A60" s="148" t="s">
        <v>63</v>
      </c>
      <c r="B60" s="149" t="s">
        <v>25</v>
      </c>
      <c r="C60" s="149" t="s">
        <v>64</v>
      </c>
      <c r="D60" s="33"/>
      <c r="E60" s="33"/>
      <c r="F60" s="33">
        <f>F61</f>
        <v>777.5</v>
      </c>
      <c r="G60" s="150">
        <f aca="true" t="shared" si="5" ref="G60:H62">G61</f>
        <v>0</v>
      </c>
      <c r="H60" s="150">
        <f t="shared" si="5"/>
        <v>0</v>
      </c>
      <c r="I60" s="160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</row>
    <row r="61" spans="1:28" ht="15">
      <c r="A61" s="148" t="s">
        <v>65</v>
      </c>
      <c r="B61" s="149" t="s">
        <v>25</v>
      </c>
      <c r="C61" s="149" t="s">
        <v>64</v>
      </c>
      <c r="D61" s="33" t="s">
        <v>66</v>
      </c>
      <c r="E61" s="33"/>
      <c r="F61" s="33">
        <f>F62</f>
        <v>777.5</v>
      </c>
      <c r="G61" s="150">
        <f t="shared" si="5"/>
        <v>0</v>
      </c>
      <c r="H61" s="150">
        <f t="shared" si="5"/>
        <v>0</v>
      </c>
      <c r="I61" s="160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</row>
    <row r="62" spans="1:28" ht="105">
      <c r="A62" s="152" t="s">
        <v>67</v>
      </c>
      <c r="B62" s="149" t="s">
        <v>25</v>
      </c>
      <c r="C62" s="149" t="s">
        <v>64</v>
      </c>
      <c r="D62" s="33" t="s">
        <v>68</v>
      </c>
      <c r="E62" s="33"/>
      <c r="F62" s="33">
        <f>F63</f>
        <v>777.5</v>
      </c>
      <c r="G62" s="150">
        <f t="shared" si="5"/>
        <v>0</v>
      </c>
      <c r="H62" s="150">
        <f t="shared" si="5"/>
        <v>0</v>
      </c>
      <c r="I62" s="160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</row>
    <row r="63" spans="1:28" ht="30">
      <c r="A63" s="152" t="s">
        <v>27</v>
      </c>
      <c r="B63" s="149" t="s">
        <v>25</v>
      </c>
      <c r="C63" s="149" t="s">
        <v>64</v>
      </c>
      <c r="D63" s="33" t="s">
        <v>68</v>
      </c>
      <c r="E63" s="33">
        <v>240</v>
      </c>
      <c r="F63" s="33">
        <v>777.5</v>
      </c>
      <c r="G63" s="150">
        <v>0</v>
      </c>
      <c r="H63" s="150">
        <v>0</v>
      </c>
      <c r="I63" s="160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</row>
    <row r="64" spans="1:8" ht="28.5">
      <c r="A64" s="144" t="s">
        <v>69</v>
      </c>
      <c r="B64" s="145" t="s">
        <v>70</v>
      </c>
      <c r="C64" s="145" t="s">
        <v>12</v>
      </c>
      <c r="D64" s="146"/>
      <c r="E64" s="146"/>
      <c r="F64" s="147">
        <f>F65+F69</f>
        <v>1819</v>
      </c>
      <c r="G64" s="146">
        <f>G65+G69</f>
        <v>954.3000000000001</v>
      </c>
      <c r="H64" s="146">
        <f>H65+H69</f>
        <v>954.3000000000001</v>
      </c>
    </row>
    <row r="65" spans="1:8" ht="15">
      <c r="A65" s="148" t="s">
        <v>71</v>
      </c>
      <c r="B65" s="149" t="s">
        <v>70</v>
      </c>
      <c r="C65" s="149" t="s">
        <v>14</v>
      </c>
      <c r="D65" s="33"/>
      <c r="E65" s="33"/>
      <c r="F65" s="150">
        <f>F66</f>
        <v>75</v>
      </c>
      <c r="G65" s="150">
        <f>G66</f>
        <v>0</v>
      </c>
      <c r="H65" s="150">
        <f>H66</f>
        <v>0</v>
      </c>
    </row>
    <row r="66" spans="1:8" ht="30">
      <c r="A66" s="148" t="s">
        <v>184</v>
      </c>
      <c r="B66" s="149" t="s">
        <v>70</v>
      </c>
      <c r="C66" s="149" t="s">
        <v>14</v>
      </c>
      <c r="D66" s="33" t="s">
        <v>72</v>
      </c>
      <c r="E66" s="33"/>
      <c r="F66" s="150">
        <f>F67</f>
        <v>75</v>
      </c>
      <c r="G66" s="150">
        <f>G67</f>
        <v>0</v>
      </c>
      <c r="H66" s="150">
        <f>H67</f>
        <v>0</v>
      </c>
    </row>
    <row r="67" spans="1:8" ht="75" customHeight="1">
      <c r="A67" s="148" t="s">
        <v>73</v>
      </c>
      <c r="B67" s="149" t="s">
        <v>70</v>
      </c>
      <c r="C67" s="149" t="s">
        <v>14</v>
      </c>
      <c r="D67" s="33" t="s">
        <v>74</v>
      </c>
      <c r="E67" s="33"/>
      <c r="F67" s="150">
        <f>F68</f>
        <v>75</v>
      </c>
      <c r="G67" s="150">
        <f>G68</f>
        <v>0</v>
      </c>
      <c r="H67" s="150">
        <f>H68</f>
        <v>0</v>
      </c>
    </row>
    <row r="68" spans="1:8" ht="75">
      <c r="A68" s="148" t="s">
        <v>75</v>
      </c>
      <c r="B68" s="149" t="s">
        <v>70</v>
      </c>
      <c r="C68" s="149" t="s">
        <v>14</v>
      </c>
      <c r="D68" s="33" t="s">
        <v>74</v>
      </c>
      <c r="E68" s="33">
        <v>810</v>
      </c>
      <c r="F68" s="150">
        <f>37.5+37.5</f>
        <v>75</v>
      </c>
      <c r="G68" s="150">
        <v>0</v>
      </c>
      <c r="H68" s="150">
        <v>0</v>
      </c>
    </row>
    <row r="69" spans="1:8" ht="15">
      <c r="A69" s="148" t="s">
        <v>76</v>
      </c>
      <c r="B69" s="149" t="s">
        <v>70</v>
      </c>
      <c r="C69" s="149" t="s">
        <v>54</v>
      </c>
      <c r="D69" s="33"/>
      <c r="E69" s="33"/>
      <c r="F69" s="150">
        <f>F70</f>
        <v>1744</v>
      </c>
      <c r="G69" s="33">
        <f>G70</f>
        <v>954.3000000000001</v>
      </c>
      <c r="H69" s="33">
        <f>H70</f>
        <v>954.3000000000001</v>
      </c>
    </row>
    <row r="70" spans="1:8" ht="30">
      <c r="A70" s="148" t="s">
        <v>272</v>
      </c>
      <c r="B70" s="149" t="s">
        <v>70</v>
      </c>
      <c r="C70" s="149" t="s">
        <v>54</v>
      </c>
      <c r="D70" s="33" t="s">
        <v>77</v>
      </c>
      <c r="E70" s="33"/>
      <c r="F70" s="150">
        <f>F71+F76+F79+F82</f>
        <v>1744</v>
      </c>
      <c r="G70" s="150">
        <f>G71+G76+G79+G82</f>
        <v>954.3000000000001</v>
      </c>
      <c r="H70" s="150">
        <f>H71+H76+H79+H82</f>
        <v>954.3000000000001</v>
      </c>
    </row>
    <row r="71" spans="1:8" ht="30">
      <c r="A71" s="148" t="s">
        <v>78</v>
      </c>
      <c r="B71" s="149" t="s">
        <v>70</v>
      </c>
      <c r="C71" s="149" t="s">
        <v>54</v>
      </c>
      <c r="D71" s="33" t="s">
        <v>79</v>
      </c>
      <c r="E71" s="33"/>
      <c r="F71" s="150">
        <f>F72+F74</f>
        <v>713.7</v>
      </c>
      <c r="G71" s="150">
        <f>G72+G74</f>
        <v>713.7</v>
      </c>
      <c r="H71" s="150">
        <f>H72+H74</f>
        <v>713.7</v>
      </c>
    </row>
    <row r="72" spans="1:8" ht="15">
      <c r="A72" s="148" t="s">
        <v>80</v>
      </c>
      <c r="B72" s="149" t="s">
        <v>70</v>
      </c>
      <c r="C72" s="149" t="s">
        <v>54</v>
      </c>
      <c r="D72" s="33" t="s">
        <v>81</v>
      </c>
      <c r="E72" s="33"/>
      <c r="F72" s="150">
        <f>F73</f>
        <v>50</v>
      </c>
      <c r="G72" s="150">
        <f>G73</f>
        <v>50</v>
      </c>
      <c r="H72" s="150">
        <f>H73</f>
        <v>50</v>
      </c>
    </row>
    <row r="73" spans="1:9" ht="30">
      <c r="A73" s="148" t="s">
        <v>27</v>
      </c>
      <c r="B73" s="149" t="s">
        <v>70</v>
      </c>
      <c r="C73" s="149" t="s">
        <v>54</v>
      </c>
      <c r="D73" s="33" t="s">
        <v>81</v>
      </c>
      <c r="E73" s="33">
        <v>240</v>
      </c>
      <c r="F73" s="150">
        <v>50</v>
      </c>
      <c r="G73" s="150">
        <v>50</v>
      </c>
      <c r="H73" s="150">
        <v>50</v>
      </c>
      <c r="I73" s="161"/>
    </row>
    <row r="74" spans="1:28" ht="15">
      <c r="A74" s="148" t="s">
        <v>82</v>
      </c>
      <c r="B74" s="149" t="s">
        <v>70</v>
      </c>
      <c r="C74" s="149" t="s">
        <v>54</v>
      </c>
      <c r="D74" s="33" t="s">
        <v>83</v>
      </c>
      <c r="E74" s="33"/>
      <c r="F74" s="33">
        <f>F75</f>
        <v>663.7</v>
      </c>
      <c r="G74" s="33">
        <f>G75</f>
        <v>663.7</v>
      </c>
      <c r="H74" s="33">
        <f>H75</f>
        <v>663.7</v>
      </c>
      <c r="I74" s="143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</row>
    <row r="75" spans="1:28" ht="30">
      <c r="A75" s="152" t="s">
        <v>27</v>
      </c>
      <c r="B75" s="149" t="s">
        <v>70</v>
      </c>
      <c r="C75" s="149" t="s">
        <v>54</v>
      </c>
      <c r="D75" s="33" t="s">
        <v>84</v>
      </c>
      <c r="E75" s="33">
        <v>240</v>
      </c>
      <c r="F75" s="33">
        <v>663.7</v>
      </c>
      <c r="G75" s="33">
        <v>663.7</v>
      </c>
      <c r="H75" s="33">
        <v>663.7</v>
      </c>
      <c r="I75" s="162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</row>
    <row r="76" spans="1:28" ht="30">
      <c r="A76" s="152" t="s">
        <v>85</v>
      </c>
      <c r="B76" s="149" t="s">
        <v>70</v>
      </c>
      <c r="C76" s="149" t="s">
        <v>54</v>
      </c>
      <c r="D76" s="33" t="s">
        <v>86</v>
      </c>
      <c r="E76" s="33"/>
      <c r="F76" s="150">
        <f aca="true" t="shared" si="6" ref="F76:H77">F77</f>
        <v>30</v>
      </c>
      <c r="G76" s="150">
        <f t="shared" si="6"/>
        <v>30</v>
      </c>
      <c r="H76" s="150">
        <f t="shared" si="6"/>
        <v>30</v>
      </c>
      <c r="I76" s="143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</row>
    <row r="77" spans="1:28" ht="15">
      <c r="A77" s="152" t="s">
        <v>80</v>
      </c>
      <c r="B77" s="149" t="s">
        <v>70</v>
      </c>
      <c r="C77" s="149" t="s">
        <v>54</v>
      </c>
      <c r="D77" s="33" t="s">
        <v>87</v>
      </c>
      <c r="E77" s="33"/>
      <c r="F77" s="150">
        <f t="shared" si="6"/>
        <v>30</v>
      </c>
      <c r="G77" s="150">
        <f t="shared" si="6"/>
        <v>30</v>
      </c>
      <c r="H77" s="150">
        <f t="shared" si="6"/>
        <v>30</v>
      </c>
      <c r="I77" s="143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</row>
    <row r="78" spans="1:28" ht="30">
      <c r="A78" s="152" t="s">
        <v>27</v>
      </c>
      <c r="B78" s="149" t="s">
        <v>70</v>
      </c>
      <c r="C78" s="149" t="s">
        <v>54</v>
      </c>
      <c r="D78" s="33" t="s">
        <v>87</v>
      </c>
      <c r="E78" s="33">
        <v>240</v>
      </c>
      <c r="F78" s="150">
        <v>30</v>
      </c>
      <c r="G78" s="150">
        <v>30</v>
      </c>
      <c r="H78" s="150">
        <v>30</v>
      </c>
      <c r="I78" s="143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</row>
    <row r="79" spans="1:28" ht="30">
      <c r="A79" s="148" t="s">
        <v>88</v>
      </c>
      <c r="B79" s="149" t="s">
        <v>70</v>
      </c>
      <c r="C79" s="149" t="s">
        <v>54</v>
      </c>
      <c r="D79" s="33" t="s">
        <v>89</v>
      </c>
      <c r="E79" s="33"/>
      <c r="F79" s="33">
        <f aca="true" t="shared" si="7" ref="F79:H80">F80</f>
        <v>250.6</v>
      </c>
      <c r="G79" s="33">
        <f t="shared" si="7"/>
        <v>50.6</v>
      </c>
      <c r="H79" s="33">
        <f t="shared" si="7"/>
        <v>50.6</v>
      </c>
      <c r="I79" s="143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</row>
    <row r="80" spans="1:28" ht="15">
      <c r="A80" s="148" t="s">
        <v>80</v>
      </c>
      <c r="B80" s="149" t="s">
        <v>70</v>
      </c>
      <c r="C80" s="149" t="s">
        <v>54</v>
      </c>
      <c r="D80" s="33" t="s">
        <v>90</v>
      </c>
      <c r="E80" s="33"/>
      <c r="F80" s="33">
        <f t="shared" si="7"/>
        <v>250.6</v>
      </c>
      <c r="G80" s="33">
        <f t="shared" si="7"/>
        <v>50.6</v>
      </c>
      <c r="H80" s="33">
        <f t="shared" si="7"/>
        <v>50.6</v>
      </c>
      <c r="I80" s="143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</row>
    <row r="81" spans="1:28" ht="30">
      <c r="A81" s="148" t="s">
        <v>27</v>
      </c>
      <c r="B81" s="149" t="s">
        <v>70</v>
      </c>
      <c r="C81" s="149" t="s">
        <v>54</v>
      </c>
      <c r="D81" s="33" t="s">
        <v>90</v>
      </c>
      <c r="E81" s="33">
        <v>240</v>
      </c>
      <c r="F81" s="33">
        <f>50.6+200</f>
        <v>250.6</v>
      </c>
      <c r="G81" s="33">
        <v>50.6</v>
      </c>
      <c r="H81" s="33">
        <v>50.6</v>
      </c>
      <c r="I81" s="163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</row>
    <row r="82" spans="1:28" ht="30">
      <c r="A82" s="152" t="s">
        <v>91</v>
      </c>
      <c r="B82" s="149" t="s">
        <v>70</v>
      </c>
      <c r="C82" s="149" t="s">
        <v>54</v>
      </c>
      <c r="D82" s="33" t="s">
        <v>92</v>
      </c>
      <c r="E82" s="33"/>
      <c r="F82" s="150">
        <f>F83+F86</f>
        <v>749.7</v>
      </c>
      <c r="G82" s="150">
        <f>G83+G86</f>
        <v>160</v>
      </c>
      <c r="H82" s="150">
        <f>H83+H86</f>
        <v>160</v>
      </c>
      <c r="I82" s="143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</row>
    <row r="83" spans="1:28" ht="15">
      <c r="A83" s="152" t="s">
        <v>80</v>
      </c>
      <c r="B83" s="149" t="s">
        <v>70</v>
      </c>
      <c r="C83" s="149" t="s">
        <v>54</v>
      </c>
      <c r="D83" s="33" t="s">
        <v>93</v>
      </c>
      <c r="E83" s="33"/>
      <c r="F83" s="150">
        <f>F84</f>
        <v>398.6</v>
      </c>
      <c r="G83" s="150">
        <f>G84</f>
        <v>160</v>
      </c>
      <c r="H83" s="150">
        <f>H84</f>
        <v>160</v>
      </c>
      <c r="I83" s="143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</row>
    <row r="84" spans="1:28" ht="30">
      <c r="A84" s="152" t="s">
        <v>27</v>
      </c>
      <c r="B84" s="149" t="s">
        <v>70</v>
      </c>
      <c r="C84" s="149" t="s">
        <v>54</v>
      </c>
      <c r="D84" s="33" t="s">
        <v>93</v>
      </c>
      <c r="E84" s="33">
        <v>240</v>
      </c>
      <c r="F84" s="150">
        <f>160+240-1.4</f>
        <v>398.6</v>
      </c>
      <c r="G84" s="150">
        <v>160</v>
      </c>
      <c r="H84" s="150">
        <v>160</v>
      </c>
      <c r="I84" s="164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</row>
    <row r="85" spans="1:28" ht="45">
      <c r="A85" s="152" t="s">
        <v>94</v>
      </c>
      <c r="B85" s="149" t="s">
        <v>70</v>
      </c>
      <c r="C85" s="149" t="s">
        <v>54</v>
      </c>
      <c r="D85" s="33" t="s">
        <v>95</v>
      </c>
      <c r="E85" s="33"/>
      <c r="F85" s="150">
        <f>F86</f>
        <v>351.1</v>
      </c>
      <c r="G85" s="150">
        <f>G86</f>
        <v>0</v>
      </c>
      <c r="H85" s="150">
        <f>H86</f>
        <v>0</v>
      </c>
      <c r="I85" s="143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</row>
    <row r="86" spans="1:28" ht="33.75" customHeight="1">
      <c r="A86" s="152" t="s">
        <v>27</v>
      </c>
      <c r="B86" s="149" t="s">
        <v>70</v>
      </c>
      <c r="C86" s="149" t="s">
        <v>54</v>
      </c>
      <c r="D86" s="33" t="s">
        <v>95</v>
      </c>
      <c r="E86" s="33">
        <v>240</v>
      </c>
      <c r="F86" s="150">
        <f>347.6+3.5</f>
        <v>351.1</v>
      </c>
      <c r="G86" s="150">
        <v>0</v>
      </c>
      <c r="H86" s="150">
        <v>0</v>
      </c>
      <c r="I86" s="143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</row>
    <row r="87" spans="1:28" ht="15">
      <c r="A87" s="151" t="s">
        <v>151</v>
      </c>
      <c r="B87" s="145" t="s">
        <v>96</v>
      </c>
      <c r="C87" s="145" t="s">
        <v>12</v>
      </c>
      <c r="D87" s="146"/>
      <c r="E87" s="146"/>
      <c r="F87" s="146">
        <f aca="true" t="shared" si="8" ref="F87:H89">F88</f>
        <v>5.3</v>
      </c>
      <c r="G87" s="146">
        <f t="shared" si="8"/>
        <v>5.3</v>
      </c>
      <c r="H87" s="146">
        <f t="shared" si="8"/>
        <v>5.3</v>
      </c>
      <c r="I87" s="143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</row>
    <row r="88" spans="1:28" ht="15">
      <c r="A88" s="152" t="s">
        <v>97</v>
      </c>
      <c r="B88" s="149" t="s">
        <v>96</v>
      </c>
      <c r="C88" s="149" t="s">
        <v>96</v>
      </c>
      <c r="D88" s="33"/>
      <c r="E88" s="33"/>
      <c r="F88" s="150">
        <f t="shared" si="8"/>
        <v>5.3</v>
      </c>
      <c r="G88" s="150">
        <f t="shared" si="8"/>
        <v>5.3</v>
      </c>
      <c r="H88" s="150">
        <f t="shared" si="8"/>
        <v>5.3</v>
      </c>
      <c r="I88" s="143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</row>
    <row r="89" spans="1:28" ht="30">
      <c r="A89" s="148" t="s">
        <v>98</v>
      </c>
      <c r="B89" s="149" t="s">
        <v>96</v>
      </c>
      <c r="C89" s="149" t="s">
        <v>96</v>
      </c>
      <c r="D89" s="33" t="s">
        <v>99</v>
      </c>
      <c r="E89" s="33"/>
      <c r="F89" s="150">
        <f>F90</f>
        <v>5.3</v>
      </c>
      <c r="G89" s="150">
        <f t="shared" si="8"/>
        <v>5.3</v>
      </c>
      <c r="H89" s="150">
        <f t="shared" si="8"/>
        <v>5.3</v>
      </c>
      <c r="I89" s="143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</row>
    <row r="90" spans="1:28" ht="15">
      <c r="A90" s="148" t="s">
        <v>32</v>
      </c>
      <c r="B90" s="149" t="s">
        <v>96</v>
      </c>
      <c r="C90" s="149" t="s">
        <v>96</v>
      </c>
      <c r="D90" s="33" t="s">
        <v>100</v>
      </c>
      <c r="E90" s="33"/>
      <c r="F90" s="33">
        <f aca="true" t="shared" si="9" ref="F90:H91">F91</f>
        <v>5.3</v>
      </c>
      <c r="G90" s="150">
        <f t="shared" si="9"/>
        <v>5.3</v>
      </c>
      <c r="H90" s="150">
        <f t="shared" si="9"/>
        <v>5.3</v>
      </c>
      <c r="I90" s="143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</row>
    <row r="91" spans="1:28" ht="45">
      <c r="A91" s="152" t="s">
        <v>101</v>
      </c>
      <c r="B91" s="149" t="s">
        <v>96</v>
      </c>
      <c r="C91" s="149" t="s">
        <v>96</v>
      </c>
      <c r="D91" s="33" t="s">
        <v>102</v>
      </c>
      <c r="E91" s="33"/>
      <c r="F91" s="33">
        <f t="shared" si="9"/>
        <v>5.3</v>
      </c>
      <c r="G91" s="150">
        <f t="shared" si="9"/>
        <v>5.3</v>
      </c>
      <c r="H91" s="150">
        <f t="shared" si="9"/>
        <v>5.3</v>
      </c>
      <c r="I91" s="143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</row>
    <row r="92" spans="1:28" ht="15">
      <c r="A92" s="152" t="s">
        <v>1</v>
      </c>
      <c r="B92" s="149" t="s">
        <v>96</v>
      </c>
      <c r="C92" s="149" t="s">
        <v>96</v>
      </c>
      <c r="D92" s="33" t="s">
        <v>102</v>
      </c>
      <c r="E92" s="33">
        <v>540</v>
      </c>
      <c r="F92" s="33">
        <v>5.3</v>
      </c>
      <c r="G92" s="33">
        <v>5.3</v>
      </c>
      <c r="H92" s="33">
        <v>5.3</v>
      </c>
      <c r="I92" s="143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</row>
    <row r="93" spans="1:28" ht="15">
      <c r="A93" s="144" t="s">
        <v>240</v>
      </c>
      <c r="B93" s="145" t="s">
        <v>103</v>
      </c>
      <c r="C93" s="145" t="s">
        <v>12</v>
      </c>
      <c r="D93" s="146"/>
      <c r="E93" s="146"/>
      <c r="F93" s="146">
        <f>F94</f>
        <v>1830.9</v>
      </c>
      <c r="G93" s="146">
        <f>G94</f>
        <v>1621</v>
      </c>
      <c r="H93" s="146">
        <f>H94</f>
        <v>1621</v>
      </c>
      <c r="I93" s="143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</row>
    <row r="94" spans="1:28" ht="15">
      <c r="A94" s="148" t="s">
        <v>104</v>
      </c>
      <c r="B94" s="149" t="s">
        <v>103</v>
      </c>
      <c r="C94" s="149" t="s">
        <v>11</v>
      </c>
      <c r="D94" s="33"/>
      <c r="E94" s="33"/>
      <c r="F94" s="150">
        <f>F95</f>
        <v>1830.9</v>
      </c>
      <c r="G94" s="150">
        <f>G95</f>
        <v>1621</v>
      </c>
      <c r="H94" s="150">
        <f>H95</f>
        <v>1621</v>
      </c>
      <c r="I94" s="143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</row>
    <row r="95" spans="1:9" s="1" customFormat="1" ht="22.5" customHeight="1">
      <c r="A95" s="32" t="s">
        <v>105</v>
      </c>
      <c r="B95" s="28" t="s">
        <v>103</v>
      </c>
      <c r="C95" s="28" t="s">
        <v>11</v>
      </c>
      <c r="D95" s="33" t="s">
        <v>106</v>
      </c>
      <c r="E95" s="28"/>
      <c r="F95" s="29">
        <f>F96+F99</f>
        <v>1830.9</v>
      </c>
      <c r="G95" s="29">
        <f>G96+G99</f>
        <v>1621</v>
      </c>
      <c r="H95" s="29">
        <f>H96+H99</f>
        <v>1621</v>
      </c>
      <c r="I95" s="55"/>
    </row>
    <row r="96" spans="1:28" ht="15">
      <c r="A96" s="148" t="s">
        <v>32</v>
      </c>
      <c r="B96" s="149" t="s">
        <v>103</v>
      </c>
      <c r="C96" s="149" t="s">
        <v>11</v>
      </c>
      <c r="D96" s="33" t="s">
        <v>235</v>
      </c>
      <c r="E96" s="33"/>
      <c r="F96" s="150">
        <f aca="true" t="shared" si="10" ref="F96:H97">F97</f>
        <v>1621</v>
      </c>
      <c r="G96" s="150">
        <f t="shared" si="10"/>
        <v>1621</v>
      </c>
      <c r="H96" s="150">
        <f t="shared" si="10"/>
        <v>1621</v>
      </c>
      <c r="I96" s="143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</row>
    <row r="97" spans="1:28" ht="105">
      <c r="A97" s="148" t="s">
        <v>233</v>
      </c>
      <c r="B97" s="149" t="s">
        <v>103</v>
      </c>
      <c r="C97" s="149" t="s">
        <v>11</v>
      </c>
      <c r="D97" s="33" t="s">
        <v>234</v>
      </c>
      <c r="E97" s="33"/>
      <c r="F97" s="150">
        <f t="shared" si="10"/>
        <v>1621</v>
      </c>
      <c r="G97" s="150">
        <f t="shared" si="10"/>
        <v>1621</v>
      </c>
      <c r="H97" s="150">
        <f t="shared" si="10"/>
        <v>1621</v>
      </c>
      <c r="I97" s="143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</row>
    <row r="98" spans="1:28" ht="20.25" customHeight="1">
      <c r="A98" s="148" t="s">
        <v>1</v>
      </c>
      <c r="B98" s="149" t="s">
        <v>103</v>
      </c>
      <c r="C98" s="149" t="s">
        <v>11</v>
      </c>
      <c r="D98" s="33" t="s">
        <v>234</v>
      </c>
      <c r="E98" s="33">
        <v>540</v>
      </c>
      <c r="F98" s="150">
        <v>1621</v>
      </c>
      <c r="G98" s="150">
        <v>1621</v>
      </c>
      <c r="H98" s="150">
        <v>1621</v>
      </c>
      <c r="I98" s="143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</row>
    <row r="99" spans="1:9" s="1" customFormat="1" ht="21" customHeight="1">
      <c r="A99" s="165" t="s">
        <v>236</v>
      </c>
      <c r="B99" s="149" t="s">
        <v>103</v>
      </c>
      <c r="C99" s="149" t="s">
        <v>11</v>
      </c>
      <c r="D99" s="33" t="s">
        <v>238</v>
      </c>
      <c r="E99" s="150"/>
      <c r="F99" s="150">
        <f>F100</f>
        <v>209.9</v>
      </c>
      <c r="G99" s="150">
        <f>G100</f>
        <v>0</v>
      </c>
      <c r="H99" s="150">
        <f>H100</f>
        <v>0</v>
      </c>
      <c r="I99" s="166"/>
    </row>
    <row r="100" spans="1:9" s="1" customFormat="1" ht="31.5" customHeight="1">
      <c r="A100" s="165" t="s">
        <v>237</v>
      </c>
      <c r="B100" s="149" t="s">
        <v>103</v>
      </c>
      <c r="C100" s="149" t="s">
        <v>11</v>
      </c>
      <c r="D100" s="33" t="s">
        <v>239</v>
      </c>
      <c r="E100" s="150" t="s">
        <v>226</v>
      </c>
      <c r="F100" s="150">
        <f>209.9</f>
        <v>209.9</v>
      </c>
      <c r="G100" s="150">
        <v>0</v>
      </c>
      <c r="H100" s="150">
        <v>0</v>
      </c>
      <c r="I100" s="167"/>
    </row>
    <row r="101" spans="1:28" ht="15">
      <c r="A101" s="144" t="s">
        <v>154</v>
      </c>
      <c r="B101" s="145">
        <v>10</v>
      </c>
      <c r="C101" s="145" t="s">
        <v>12</v>
      </c>
      <c r="D101" s="146"/>
      <c r="E101" s="146"/>
      <c r="F101" s="147">
        <f>F102+F107+F112</f>
        <v>985.4</v>
      </c>
      <c r="G101" s="147">
        <f>G102+G107+G112</f>
        <v>1015.4</v>
      </c>
      <c r="H101" s="147">
        <f>H102+H107+H112</f>
        <v>1015.4</v>
      </c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</row>
    <row r="102" spans="1:28" ht="15">
      <c r="A102" s="148" t="s">
        <v>107</v>
      </c>
      <c r="B102" s="149">
        <v>10</v>
      </c>
      <c r="C102" s="149" t="s">
        <v>11</v>
      </c>
      <c r="D102" s="33"/>
      <c r="E102" s="33"/>
      <c r="F102" s="150">
        <f>F103</f>
        <v>690</v>
      </c>
      <c r="G102" s="150">
        <f aca="true" t="shared" si="11" ref="G102:H105">G103</f>
        <v>690</v>
      </c>
      <c r="H102" s="150">
        <f t="shared" si="11"/>
        <v>690</v>
      </c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</row>
    <row r="103" spans="1:28" ht="30">
      <c r="A103" s="152" t="s">
        <v>108</v>
      </c>
      <c r="B103" s="149">
        <v>10</v>
      </c>
      <c r="C103" s="149" t="s">
        <v>11</v>
      </c>
      <c r="D103" s="33" t="s">
        <v>109</v>
      </c>
      <c r="E103" s="33"/>
      <c r="F103" s="150">
        <f>F104</f>
        <v>690</v>
      </c>
      <c r="G103" s="150">
        <f t="shared" si="11"/>
        <v>690</v>
      </c>
      <c r="H103" s="150">
        <f t="shared" si="11"/>
        <v>690</v>
      </c>
      <c r="I103" s="143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</row>
    <row r="104" spans="1:28" ht="15">
      <c r="A104" s="152" t="s">
        <v>110</v>
      </c>
      <c r="B104" s="149">
        <v>10</v>
      </c>
      <c r="C104" s="149" t="s">
        <v>11</v>
      </c>
      <c r="D104" s="33" t="s">
        <v>111</v>
      </c>
      <c r="E104" s="33"/>
      <c r="F104" s="150">
        <f>F105</f>
        <v>690</v>
      </c>
      <c r="G104" s="150">
        <f t="shared" si="11"/>
        <v>690</v>
      </c>
      <c r="H104" s="150">
        <f t="shared" si="11"/>
        <v>690</v>
      </c>
      <c r="I104" s="143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</row>
    <row r="105" spans="1:28" ht="30">
      <c r="A105" s="152" t="s">
        <v>112</v>
      </c>
      <c r="B105" s="149">
        <v>10</v>
      </c>
      <c r="C105" s="149" t="s">
        <v>11</v>
      </c>
      <c r="D105" s="33" t="s">
        <v>113</v>
      </c>
      <c r="E105" s="33"/>
      <c r="F105" s="150">
        <f>F106</f>
        <v>690</v>
      </c>
      <c r="G105" s="150">
        <f t="shared" si="11"/>
        <v>690</v>
      </c>
      <c r="H105" s="150">
        <f t="shared" si="11"/>
        <v>690</v>
      </c>
      <c r="I105" s="143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</row>
    <row r="106" spans="1:28" ht="30">
      <c r="A106" s="148" t="s">
        <v>114</v>
      </c>
      <c r="B106" s="149">
        <v>10</v>
      </c>
      <c r="C106" s="149" t="s">
        <v>11</v>
      </c>
      <c r="D106" s="33" t="s">
        <v>113</v>
      </c>
      <c r="E106" s="33">
        <v>310</v>
      </c>
      <c r="F106" s="150">
        <v>690</v>
      </c>
      <c r="G106" s="150">
        <v>690</v>
      </c>
      <c r="H106" s="150">
        <v>690</v>
      </c>
      <c r="I106" s="143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</row>
    <row r="107" spans="1:28" ht="15">
      <c r="A107" s="148" t="s">
        <v>115</v>
      </c>
      <c r="B107" s="149">
        <v>10</v>
      </c>
      <c r="C107" s="149" t="s">
        <v>54</v>
      </c>
      <c r="D107" s="33"/>
      <c r="E107" s="33"/>
      <c r="F107" s="150">
        <f>F108</f>
        <v>195.4</v>
      </c>
      <c r="G107" s="150">
        <f aca="true" t="shared" si="12" ref="G107:H110">G108</f>
        <v>195.4</v>
      </c>
      <c r="H107" s="150">
        <f t="shared" si="12"/>
        <v>195.4</v>
      </c>
      <c r="I107" s="143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</row>
    <row r="108" spans="1:28" ht="60">
      <c r="A108" s="152" t="s">
        <v>116</v>
      </c>
      <c r="B108" s="149">
        <v>10</v>
      </c>
      <c r="C108" s="149" t="s">
        <v>54</v>
      </c>
      <c r="D108" s="33" t="s">
        <v>117</v>
      </c>
      <c r="E108" s="33"/>
      <c r="F108" s="150">
        <f>F109</f>
        <v>195.4</v>
      </c>
      <c r="G108" s="150">
        <f t="shared" si="12"/>
        <v>195.4</v>
      </c>
      <c r="H108" s="150">
        <f t="shared" si="12"/>
        <v>195.4</v>
      </c>
      <c r="I108" s="143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</row>
    <row r="109" spans="1:28" ht="15">
      <c r="A109" s="152" t="s">
        <v>118</v>
      </c>
      <c r="B109" s="149">
        <v>10</v>
      </c>
      <c r="C109" s="149" t="s">
        <v>54</v>
      </c>
      <c r="D109" s="33" t="s">
        <v>119</v>
      </c>
      <c r="E109" s="33"/>
      <c r="F109" s="150">
        <f>F110</f>
        <v>195.4</v>
      </c>
      <c r="G109" s="150">
        <f t="shared" si="12"/>
        <v>195.4</v>
      </c>
      <c r="H109" s="150">
        <f t="shared" si="12"/>
        <v>195.4</v>
      </c>
      <c r="I109" s="143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</row>
    <row r="110" spans="1:28" ht="105">
      <c r="A110" s="148" t="s">
        <v>271</v>
      </c>
      <c r="B110" s="149">
        <v>10</v>
      </c>
      <c r="C110" s="149" t="s">
        <v>54</v>
      </c>
      <c r="D110" s="33" t="s">
        <v>120</v>
      </c>
      <c r="E110" s="33"/>
      <c r="F110" s="150">
        <f>F111</f>
        <v>195.4</v>
      </c>
      <c r="G110" s="150">
        <f t="shared" si="12"/>
        <v>195.4</v>
      </c>
      <c r="H110" s="150">
        <f t="shared" si="12"/>
        <v>195.4</v>
      </c>
      <c r="I110" s="143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</row>
    <row r="111" spans="1:28" ht="15">
      <c r="A111" s="148" t="s">
        <v>1</v>
      </c>
      <c r="B111" s="149">
        <v>10</v>
      </c>
      <c r="C111" s="149" t="s">
        <v>54</v>
      </c>
      <c r="D111" s="33" t="s">
        <v>120</v>
      </c>
      <c r="E111" s="33">
        <v>540</v>
      </c>
      <c r="F111" s="150">
        <v>195.4</v>
      </c>
      <c r="G111" s="150">
        <v>195.4</v>
      </c>
      <c r="H111" s="150">
        <v>195.4</v>
      </c>
      <c r="I111" s="143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</row>
    <row r="112" spans="1:28" ht="30">
      <c r="A112" s="148" t="s">
        <v>122</v>
      </c>
      <c r="B112" s="149">
        <v>10</v>
      </c>
      <c r="C112" s="149" t="s">
        <v>40</v>
      </c>
      <c r="D112" s="33"/>
      <c r="E112" s="33"/>
      <c r="F112" s="150">
        <f>F113</f>
        <v>100</v>
      </c>
      <c r="G112" s="150">
        <f aca="true" t="shared" si="13" ref="G112:H115">G113</f>
        <v>130</v>
      </c>
      <c r="H112" s="150">
        <f t="shared" si="13"/>
        <v>130</v>
      </c>
      <c r="I112" s="143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</row>
    <row r="113" spans="1:28" ht="30">
      <c r="A113" s="148" t="s">
        <v>108</v>
      </c>
      <c r="B113" s="149">
        <v>10</v>
      </c>
      <c r="C113" s="149" t="s">
        <v>40</v>
      </c>
      <c r="D113" s="33" t="s">
        <v>109</v>
      </c>
      <c r="E113" s="33"/>
      <c r="F113" s="150">
        <f>F114</f>
        <v>100</v>
      </c>
      <c r="G113" s="150">
        <f t="shared" si="13"/>
        <v>130</v>
      </c>
      <c r="H113" s="150">
        <f t="shared" si="13"/>
        <v>130</v>
      </c>
      <c r="I113" s="143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</row>
    <row r="114" spans="1:28" ht="30">
      <c r="A114" s="148" t="s">
        <v>123</v>
      </c>
      <c r="B114" s="149">
        <v>10</v>
      </c>
      <c r="C114" s="149" t="s">
        <v>40</v>
      </c>
      <c r="D114" s="33" t="s">
        <v>124</v>
      </c>
      <c r="E114" s="33"/>
      <c r="F114" s="150">
        <f>F115</f>
        <v>100</v>
      </c>
      <c r="G114" s="150">
        <f t="shared" si="13"/>
        <v>130</v>
      </c>
      <c r="H114" s="150">
        <f t="shared" si="13"/>
        <v>130</v>
      </c>
      <c r="I114" s="143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</row>
    <row r="115" spans="1:28" ht="30">
      <c r="A115" s="148" t="s">
        <v>121</v>
      </c>
      <c r="B115" s="149">
        <v>10</v>
      </c>
      <c r="C115" s="149" t="s">
        <v>40</v>
      </c>
      <c r="D115" s="33" t="s">
        <v>125</v>
      </c>
      <c r="E115" s="33"/>
      <c r="F115" s="150">
        <f>F116</f>
        <v>100</v>
      </c>
      <c r="G115" s="150">
        <f t="shared" si="13"/>
        <v>130</v>
      </c>
      <c r="H115" s="150">
        <f t="shared" si="13"/>
        <v>130</v>
      </c>
      <c r="I115" s="143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</row>
    <row r="116" spans="1:28" ht="30">
      <c r="A116" s="148" t="s">
        <v>27</v>
      </c>
      <c r="B116" s="149">
        <v>10</v>
      </c>
      <c r="C116" s="149" t="s">
        <v>40</v>
      </c>
      <c r="D116" s="33" t="s">
        <v>125</v>
      </c>
      <c r="E116" s="33">
        <v>240</v>
      </c>
      <c r="F116" s="150">
        <v>100</v>
      </c>
      <c r="G116" s="150">
        <v>130</v>
      </c>
      <c r="H116" s="150">
        <v>130</v>
      </c>
      <c r="I116" s="143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</row>
    <row r="117" spans="1:28" ht="15">
      <c r="A117" s="144" t="s">
        <v>126</v>
      </c>
      <c r="B117" s="145">
        <v>11</v>
      </c>
      <c r="C117" s="145" t="s">
        <v>12</v>
      </c>
      <c r="D117" s="146"/>
      <c r="E117" s="146"/>
      <c r="F117" s="147">
        <f>F118</f>
        <v>10</v>
      </c>
      <c r="G117" s="147">
        <f aca="true" t="shared" si="14" ref="G117:H120">G118</f>
        <v>30</v>
      </c>
      <c r="H117" s="147">
        <f t="shared" si="14"/>
        <v>30</v>
      </c>
      <c r="I117" s="143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</row>
    <row r="118" spans="1:28" ht="15">
      <c r="A118" s="148" t="s">
        <v>127</v>
      </c>
      <c r="B118" s="149">
        <v>11</v>
      </c>
      <c r="C118" s="149" t="s">
        <v>11</v>
      </c>
      <c r="D118" s="33"/>
      <c r="E118" s="33"/>
      <c r="F118" s="150">
        <f>F119</f>
        <v>10</v>
      </c>
      <c r="G118" s="150">
        <f t="shared" si="14"/>
        <v>30</v>
      </c>
      <c r="H118" s="150">
        <f t="shared" si="14"/>
        <v>30</v>
      </c>
      <c r="I118" s="143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</row>
    <row r="119" spans="1:28" ht="45">
      <c r="A119" s="148" t="s">
        <v>128</v>
      </c>
      <c r="B119" s="149">
        <v>11</v>
      </c>
      <c r="C119" s="149" t="s">
        <v>11</v>
      </c>
      <c r="D119" s="33" t="s">
        <v>129</v>
      </c>
      <c r="E119" s="33"/>
      <c r="F119" s="150">
        <f>F120</f>
        <v>10</v>
      </c>
      <c r="G119" s="150">
        <f t="shared" si="14"/>
        <v>30</v>
      </c>
      <c r="H119" s="150">
        <f t="shared" si="14"/>
        <v>30</v>
      </c>
      <c r="I119" s="143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</row>
    <row r="120" spans="1:28" ht="30">
      <c r="A120" s="152" t="s">
        <v>130</v>
      </c>
      <c r="B120" s="149">
        <v>11</v>
      </c>
      <c r="C120" s="149" t="s">
        <v>11</v>
      </c>
      <c r="D120" s="33" t="s">
        <v>131</v>
      </c>
      <c r="E120" s="33"/>
      <c r="F120" s="150">
        <f>F121</f>
        <v>10</v>
      </c>
      <c r="G120" s="150">
        <f t="shared" si="14"/>
        <v>30</v>
      </c>
      <c r="H120" s="150">
        <f t="shared" si="14"/>
        <v>30</v>
      </c>
      <c r="I120" s="143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</row>
    <row r="121" spans="1:28" ht="30">
      <c r="A121" s="152" t="s">
        <v>27</v>
      </c>
      <c r="B121" s="149">
        <v>11</v>
      </c>
      <c r="C121" s="149" t="s">
        <v>11</v>
      </c>
      <c r="D121" s="33" t="s">
        <v>131</v>
      </c>
      <c r="E121" s="33">
        <v>240</v>
      </c>
      <c r="F121" s="150">
        <v>10</v>
      </c>
      <c r="G121" s="150">
        <v>30</v>
      </c>
      <c r="H121" s="150">
        <v>30</v>
      </c>
      <c r="I121" s="143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</row>
    <row r="122" spans="1:28" ht="15">
      <c r="A122" s="151" t="s">
        <v>132</v>
      </c>
      <c r="B122" s="145">
        <v>12</v>
      </c>
      <c r="C122" s="145" t="s">
        <v>12</v>
      </c>
      <c r="D122" s="146"/>
      <c r="E122" s="146"/>
      <c r="F122" s="147">
        <f>F123</f>
        <v>80</v>
      </c>
      <c r="G122" s="147">
        <f aca="true" t="shared" si="15" ref="G122:H125">G123</f>
        <v>80</v>
      </c>
      <c r="H122" s="147">
        <f t="shared" si="15"/>
        <v>80</v>
      </c>
      <c r="I122" s="143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</row>
    <row r="123" spans="1:28" ht="30">
      <c r="A123" s="152" t="s">
        <v>133</v>
      </c>
      <c r="B123" s="149">
        <v>12</v>
      </c>
      <c r="C123" s="149" t="s">
        <v>25</v>
      </c>
      <c r="D123" s="33"/>
      <c r="E123" s="33"/>
      <c r="F123" s="150">
        <f>F124</f>
        <v>80</v>
      </c>
      <c r="G123" s="150">
        <f t="shared" si="15"/>
        <v>80</v>
      </c>
      <c r="H123" s="150">
        <f t="shared" si="15"/>
        <v>80</v>
      </c>
      <c r="I123" s="143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</row>
    <row r="124" spans="1:28" ht="45">
      <c r="A124" s="152" t="s">
        <v>134</v>
      </c>
      <c r="B124" s="149">
        <v>12</v>
      </c>
      <c r="C124" s="149" t="s">
        <v>25</v>
      </c>
      <c r="D124" s="33" t="s">
        <v>135</v>
      </c>
      <c r="E124" s="33"/>
      <c r="F124" s="150">
        <f>F125</f>
        <v>80</v>
      </c>
      <c r="G124" s="150">
        <f t="shared" si="15"/>
        <v>80</v>
      </c>
      <c r="H124" s="150">
        <f t="shared" si="15"/>
        <v>80</v>
      </c>
      <c r="I124" s="143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</row>
    <row r="125" spans="1:28" ht="45">
      <c r="A125" s="152" t="s">
        <v>136</v>
      </c>
      <c r="B125" s="149">
        <v>12</v>
      </c>
      <c r="C125" s="149" t="s">
        <v>25</v>
      </c>
      <c r="D125" s="33" t="s">
        <v>137</v>
      </c>
      <c r="E125" s="33"/>
      <c r="F125" s="150">
        <f>F126</f>
        <v>80</v>
      </c>
      <c r="G125" s="150">
        <f t="shared" si="15"/>
        <v>80</v>
      </c>
      <c r="H125" s="150">
        <f t="shared" si="15"/>
        <v>80</v>
      </c>
      <c r="I125" s="143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</row>
    <row r="126" spans="1:28" ht="30">
      <c r="A126" s="152" t="s">
        <v>27</v>
      </c>
      <c r="B126" s="149">
        <v>12</v>
      </c>
      <c r="C126" s="149" t="s">
        <v>25</v>
      </c>
      <c r="D126" s="33" t="s">
        <v>137</v>
      </c>
      <c r="E126" s="33">
        <v>240</v>
      </c>
      <c r="F126" s="150">
        <v>80</v>
      </c>
      <c r="G126" s="150">
        <v>80</v>
      </c>
      <c r="H126" s="150">
        <v>80</v>
      </c>
      <c r="I126" s="143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</row>
    <row r="127" spans="1:28" ht="15">
      <c r="A127" s="144" t="s">
        <v>138</v>
      </c>
      <c r="B127" s="145"/>
      <c r="C127" s="145"/>
      <c r="D127" s="146"/>
      <c r="E127" s="146"/>
      <c r="F127" s="147">
        <f>F11+F49+F54+F59+F64+F87+F93+F101+F117+F122</f>
        <v>9334.7</v>
      </c>
      <c r="G127" s="147">
        <f>G11+G49+G54+G59+G64+G87+G93+G101+G117+G122</f>
        <v>7767.799999999999</v>
      </c>
      <c r="H127" s="146">
        <f>H11+H49+H54+H59+H64+H87+H93+H101+H117+H122</f>
        <v>7565.9</v>
      </c>
      <c r="I127" s="143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</row>
    <row r="128" spans="1:28" ht="15">
      <c r="A128" s="144" t="s">
        <v>139</v>
      </c>
      <c r="B128" s="145"/>
      <c r="C128" s="145"/>
      <c r="D128" s="146"/>
      <c r="E128" s="146"/>
      <c r="F128" s="146"/>
      <c r="G128" s="147">
        <f>122.7+68.3</f>
        <v>191</v>
      </c>
      <c r="H128" s="146">
        <f>256.5+140.6</f>
        <v>397.1</v>
      </c>
      <c r="I128" s="143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</row>
    <row r="129" spans="1:28" ht="15">
      <c r="A129" s="144" t="s">
        <v>140</v>
      </c>
      <c r="B129" s="145"/>
      <c r="C129" s="145"/>
      <c r="D129" s="146"/>
      <c r="E129" s="146"/>
      <c r="F129" s="147">
        <f>F127+F128</f>
        <v>9334.7</v>
      </c>
      <c r="G129" s="147">
        <f>G127+G128</f>
        <v>7958.799999999999</v>
      </c>
      <c r="H129" s="147">
        <f>H127+H128</f>
        <v>7963</v>
      </c>
      <c r="I129" s="143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</row>
    <row r="130" spans="1:28" ht="15">
      <c r="A130" s="168"/>
      <c r="H130" s="169"/>
      <c r="I130" s="143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</row>
    <row r="131" spans="6:28" ht="15">
      <c r="F131" s="170"/>
      <c r="I131" s="143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</row>
    <row r="132" spans="6:28" ht="15">
      <c r="F132" s="171"/>
      <c r="G132" s="171"/>
      <c r="H132" s="171"/>
      <c r="I132" s="143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</row>
    <row r="133" spans="6:28" ht="15">
      <c r="F133" s="137"/>
      <c r="G133" s="172"/>
      <c r="I133" s="143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</row>
    <row r="134" spans="2:28" ht="15">
      <c r="B134" s="137"/>
      <c r="C134" s="137"/>
      <c r="D134" s="137"/>
      <c r="E134" s="137"/>
      <c r="F134" s="172"/>
      <c r="G134" s="172"/>
      <c r="I134" s="143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</row>
    <row r="135" spans="2:28" ht="15">
      <c r="B135" s="137"/>
      <c r="C135" s="137"/>
      <c r="D135" s="137"/>
      <c r="E135" s="137"/>
      <c r="F135" s="172"/>
      <c r="G135" s="172"/>
      <c r="H135" s="172"/>
      <c r="I135" s="143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</row>
    <row r="136" spans="2:28" ht="15">
      <c r="B136" s="137"/>
      <c r="C136" s="137"/>
      <c r="D136" s="137"/>
      <c r="E136" s="137"/>
      <c r="F136" s="172"/>
      <c r="G136" s="172"/>
      <c r="I136" s="143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</row>
    <row r="137" spans="2:28" ht="15">
      <c r="B137" s="137"/>
      <c r="C137" s="137"/>
      <c r="D137" s="137"/>
      <c r="E137" s="137"/>
      <c r="F137" s="172"/>
      <c r="G137" s="172"/>
      <c r="I137" s="143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</row>
    <row r="138" spans="2:28" ht="15">
      <c r="B138" s="137"/>
      <c r="C138" s="137"/>
      <c r="D138" s="137"/>
      <c r="E138" s="137"/>
      <c r="I138" s="143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</row>
    <row r="139" spans="2:5" ht="15">
      <c r="B139" s="137"/>
      <c r="C139" s="137"/>
      <c r="D139" s="137"/>
      <c r="E139" s="137"/>
    </row>
    <row r="140" spans="2:28" ht="15">
      <c r="B140" s="137"/>
      <c r="C140" s="137"/>
      <c r="D140" s="137"/>
      <c r="E140" s="137"/>
      <c r="I140" s="143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</row>
  </sheetData>
  <sheetProtection/>
  <mergeCells count="12">
    <mergeCell ref="E2:H2"/>
    <mergeCell ref="A1:B1"/>
    <mergeCell ref="E1:H1"/>
    <mergeCell ref="L30:S31"/>
    <mergeCell ref="A5:H5"/>
    <mergeCell ref="A8:A9"/>
    <mergeCell ref="B8:B9"/>
    <mergeCell ref="C8:C9"/>
    <mergeCell ref="D8:D9"/>
    <mergeCell ref="E8:E9"/>
    <mergeCell ref="F8:H8"/>
    <mergeCell ref="G7:H7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9"/>
  <sheetViews>
    <sheetView view="pageBreakPreview" zoomScale="80" zoomScaleSheetLayoutView="80" zoomScalePageLayoutView="0" workbookViewId="0" topLeftCell="A1">
      <selection activeCell="G85" sqref="G85"/>
    </sheetView>
  </sheetViews>
  <sheetFormatPr defaultColWidth="9.140625" defaultRowHeight="15"/>
  <cols>
    <col min="1" max="1" width="39.7109375" style="11" customWidth="1"/>
    <col min="2" max="2" width="6.00390625" style="11" customWidth="1"/>
    <col min="3" max="3" width="5.57421875" style="9" customWidth="1"/>
    <col min="4" max="4" width="5.140625" style="9" customWidth="1"/>
    <col min="5" max="5" width="13.7109375" style="9" customWidth="1"/>
    <col min="6" max="6" width="6.7109375" style="9" customWidth="1"/>
    <col min="7" max="9" width="11.7109375" style="10" customWidth="1"/>
    <col min="10" max="10" width="9.57421875" style="10" customWidth="1"/>
    <col min="11" max="11" width="9.140625" style="31" customWidth="1"/>
    <col min="12" max="12" width="14.8515625" style="57" customWidth="1"/>
    <col min="13" max="41" width="9.140625" style="17" customWidth="1"/>
    <col min="42" max="16384" width="9.140625" style="11" customWidth="1"/>
  </cols>
  <sheetData>
    <row r="1" spans="6:9" ht="15.75" customHeight="1">
      <c r="F1" s="180" t="s">
        <v>251</v>
      </c>
      <c r="G1" s="181"/>
      <c r="H1" s="181"/>
      <c r="I1" s="181"/>
    </row>
    <row r="2" spans="1:9" s="1" customFormat="1" ht="79.5" customHeight="1">
      <c r="A2" s="85"/>
      <c r="B2" s="85"/>
      <c r="C2" s="182" t="str">
        <f>'1_источн.'!C2:E2</f>
        <v>к  решению Совета сельского поселения                                                                                                                 Чуровское "О бюджете сельского поселения                                                                                                                    Чуровское на 2021 год и плановый период                                                                                                                 2022 и 2023 годов" от    декабря 2020 года № </v>
      </c>
      <c r="D2" s="85"/>
      <c r="E2" s="85"/>
      <c r="F2" s="240" t="str">
        <f>C2</f>
        <v>к  решению Совета сельского поселения                                                                                                                 Чуровское "О бюджете сельского поселения                                                                                                                    Чуровское на 2021 год и плановый период                                                                                                                 2022 и 2023 годов" от    декабря 2020 года № </v>
      </c>
      <c r="G2" s="240"/>
      <c r="H2" s="240"/>
      <c r="I2" s="240"/>
    </row>
    <row r="3" spans="3:9" s="1" customFormat="1" ht="15.75">
      <c r="C3" s="6"/>
      <c r="D3" s="252"/>
      <c r="E3" s="252"/>
      <c r="F3" s="252"/>
      <c r="G3" s="252"/>
      <c r="H3" s="7"/>
      <c r="I3" s="7"/>
    </row>
    <row r="4" spans="1:9" s="1" customFormat="1" ht="114" customHeight="1">
      <c r="A4" s="231" t="s">
        <v>250</v>
      </c>
      <c r="B4" s="231"/>
      <c r="C4" s="231"/>
      <c r="D4" s="231"/>
      <c r="E4" s="231"/>
      <c r="F4" s="231"/>
      <c r="G4" s="231"/>
      <c r="H4" s="253"/>
      <c r="I4" s="253"/>
    </row>
    <row r="5" spans="1:41" ht="18.75">
      <c r="A5" s="8"/>
      <c r="B5" s="8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2:41" ht="15.75">
      <c r="B6" s="12"/>
      <c r="H6" s="254" t="s">
        <v>159</v>
      </c>
      <c r="I6" s="255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ht="15" customHeight="1">
      <c r="A7" s="224" t="s">
        <v>5</v>
      </c>
      <c r="B7" s="212"/>
      <c r="C7" s="224" t="s">
        <v>6</v>
      </c>
      <c r="D7" s="224" t="s">
        <v>7</v>
      </c>
      <c r="E7" s="224" t="s">
        <v>8</v>
      </c>
      <c r="F7" s="224" t="s">
        <v>9</v>
      </c>
      <c r="G7" s="247" t="s">
        <v>0</v>
      </c>
      <c r="H7" s="248"/>
      <c r="I7" s="249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ht="15">
      <c r="A8" s="246"/>
      <c r="B8" s="212"/>
      <c r="C8" s="246"/>
      <c r="D8" s="246"/>
      <c r="E8" s="246"/>
      <c r="F8" s="246"/>
      <c r="G8" s="4" t="str">
        <f>'1_источн.'!C8</f>
        <v>2021 год</v>
      </c>
      <c r="H8" s="84" t="str">
        <f>'1_источн.'!D8</f>
        <v>2022 год</v>
      </c>
      <c r="I8" s="84" t="str">
        <f>'1_источн.'!E8</f>
        <v>2023 год</v>
      </c>
      <c r="L8" s="58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ht="15">
      <c r="A9" s="4">
        <v>1</v>
      </c>
      <c r="B9" s="4"/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ht="56.25">
      <c r="A10" s="59" t="s">
        <v>160</v>
      </c>
      <c r="B10" s="14">
        <v>345</v>
      </c>
      <c r="C10" s="4"/>
      <c r="D10" s="4"/>
      <c r="E10" s="4"/>
      <c r="F10" s="4"/>
      <c r="G10" s="4"/>
      <c r="H10" s="4"/>
      <c r="I10" s="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ht="28.5">
      <c r="A11" s="144" t="s">
        <v>10</v>
      </c>
      <c r="B11" s="60"/>
      <c r="C11" s="145" t="s">
        <v>11</v>
      </c>
      <c r="D11" s="145" t="s">
        <v>12</v>
      </c>
      <c r="E11" s="146"/>
      <c r="F11" s="146"/>
      <c r="G11" s="147">
        <f>G12+G19+G36+G45</f>
        <v>3567.1</v>
      </c>
      <c r="H11" s="147">
        <f>H12+H19+H36+H45</f>
        <v>3936.2999999999997</v>
      </c>
      <c r="I11" s="147">
        <f>I12+I19+I36+I45</f>
        <v>3730.2000000000003</v>
      </c>
      <c r="J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ht="57">
      <c r="A12" s="144" t="s">
        <v>13</v>
      </c>
      <c r="B12" s="13"/>
      <c r="C12" s="145" t="s">
        <v>11</v>
      </c>
      <c r="D12" s="145" t="s">
        <v>14</v>
      </c>
      <c r="E12" s="146"/>
      <c r="F12" s="146"/>
      <c r="G12" s="147">
        <f>G13</f>
        <v>691.8</v>
      </c>
      <c r="H12" s="147">
        <f aca="true" t="shared" si="0" ref="H12:I15">H13</f>
        <v>691.8</v>
      </c>
      <c r="I12" s="147">
        <f t="shared" si="0"/>
        <v>691.8</v>
      </c>
      <c r="J12" s="11"/>
      <c r="K12" s="17"/>
      <c r="L12" s="17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1:41" ht="30">
      <c r="A13" s="148" t="s">
        <v>15</v>
      </c>
      <c r="B13" s="13"/>
      <c r="C13" s="149" t="s">
        <v>11</v>
      </c>
      <c r="D13" s="149" t="s">
        <v>14</v>
      </c>
      <c r="E13" s="209" t="s">
        <v>16</v>
      </c>
      <c r="F13" s="209"/>
      <c r="G13" s="150">
        <f>G14</f>
        <v>691.8</v>
      </c>
      <c r="H13" s="150">
        <f t="shared" si="0"/>
        <v>691.8</v>
      </c>
      <c r="I13" s="150">
        <f t="shared" si="0"/>
        <v>691.8</v>
      </c>
      <c r="J13" s="11"/>
      <c r="K13" s="17"/>
      <c r="L13" s="17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15">
      <c r="A14" s="148" t="s">
        <v>17</v>
      </c>
      <c r="B14" s="15"/>
      <c r="C14" s="149" t="s">
        <v>11</v>
      </c>
      <c r="D14" s="149" t="s">
        <v>14</v>
      </c>
      <c r="E14" s="209" t="s">
        <v>18</v>
      </c>
      <c r="F14" s="209"/>
      <c r="G14" s="150">
        <f>G15+G17</f>
        <v>691.8</v>
      </c>
      <c r="H14" s="150">
        <f>H15+H17</f>
        <v>691.8</v>
      </c>
      <c r="I14" s="150">
        <f>I15+I17</f>
        <v>691.8</v>
      </c>
      <c r="J14" s="11"/>
      <c r="K14" s="17"/>
      <c r="L14" s="17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 ht="30">
      <c r="A15" s="148" t="s">
        <v>19</v>
      </c>
      <c r="B15" s="15"/>
      <c r="C15" s="149" t="s">
        <v>11</v>
      </c>
      <c r="D15" s="149" t="s">
        <v>14</v>
      </c>
      <c r="E15" s="209" t="s">
        <v>20</v>
      </c>
      <c r="F15" s="209"/>
      <c r="G15" s="150">
        <f>G16</f>
        <v>568.3</v>
      </c>
      <c r="H15" s="150">
        <f t="shared" si="0"/>
        <v>568.3</v>
      </c>
      <c r="I15" s="150">
        <f t="shared" si="0"/>
        <v>568.3</v>
      </c>
      <c r="J15" s="11"/>
      <c r="K15" s="17"/>
      <c r="L15" s="17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1:41" ht="30">
      <c r="A16" s="148" t="s">
        <v>21</v>
      </c>
      <c r="B16" s="15"/>
      <c r="C16" s="149" t="s">
        <v>11</v>
      </c>
      <c r="D16" s="149" t="s">
        <v>14</v>
      </c>
      <c r="E16" s="209" t="s">
        <v>20</v>
      </c>
      <c r="F16" s="209">
        <v>120</v>
      </c>
      <c r="G16" s="150">
        <v>568.3</v>
      </c>
      <c r="H16" s="150">
        <v>568.3</v>
      </c>
      <c r="I16" s="150">
        <v>568.3</v>
      </c>
      <c r="J16" s="11"/>
      <c r="K16" s="17"/>
      <c r="L16" s="17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ht="75">
      <c r="A17" s="148" t="s">
        <v>22</v>
      </c>
      <c r="B17" s="15"/>
      <c r="C17" s="149" t="s">
        <v>11</v>
      </c>
      <c r="D17" s="149" t="s">
        <v>14</v>
      </c>
      <c r="E17" s="209" t="s">
        <v>23</v>
      </c>
      <c r="F17" s="209"/>
      <c r="G17" s="150">
        <f>G18</f>
        <v>123.5</v>
      </c>
      <c r="H17" s="150">
        <f>H18</f>
        <v>123.5</v>
      </c>
      <c r="I17" s="150">
        <f>I18</f>
        <v>123.5</v>
      </c>
      <c r="J17" s="11"/>
      <c r="K17" s="17"/>
      <c r="L17" s="17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</row>
    <row r="18" spans="1:12" ht="30">
      <c r="A18" s="148" t="s">
        <v>21</v>
      </c>
      <c r="B18" s="16"/>
      <c r="C18" s="149" t="s">
        <v>11</v>
      </c>
      <c r="D18" s="149" t="s">
        <v>14</v>
      </c>
      <c r="E18" s="209" t="s">
        <v>23</v>
      </c>
      <c r="F18" s="209">
        <v>120</v>
      </c>
      <c r="G18" s="150">
        <v>123.5</v>
      </c>
      <c r="H18" s="150">
        <v>123.5</v>
      </c>
      <c r="I18" s="150">
        <v>123.5</v>
      </c>
      <c r="J18" s="11"/>
      <c r="K18" s="17"/>
      <c r="L18" s="17"/>
    </row>
    <row r="19" spans="1:12" ht="85.5">
      <c r="A19" s="151" t="s">
        <v>24</v>
      </c>
      <c r="B19" s="15"/>
      <c r="C19" s="145" t="s">
        <v>11</v>
      </c>
      <c r="D19" s="145" t="s">
        <v>25</v>
      </c>
      <c r="E19" s="146"/>
      <c r="F19" s="146"/>
      <c r="G19" s="147">
        <f>G20</f>
        <v>2700.2</v>
      </c>
      <c r="H19" s="147">
        <f>H20</f>
        <v>3177.1</v>
      </c>
      <c r="I19" s="147">
        <f>I20</f>
        <v>2971</v>
      </c>
      <c r="J19" s="17"/>
      <c r="K19" s="17"/>
      <c r="L19" s="17"/>
    </row>
    <row r="20" spans="1:12" ht="30">
      <c r="A20" s="148" t="s">
        <v>15</v>
      </c>
      <c r="B20" s="15"/>
      <c r="C20" s="149" t="s">
        <v>11</v>
      </c>
      <c r="D20" s="149" t="s">
        <v>25</v>
      </c>
      <c r="E20" s="209" t="s">
        <v>16</v>
      </c>
      <c r="F20" s="209"/>
      <c r="G20" s="150">
        <f>G21+G25+G27+G29</f>
        <v>2700.2</v>
      </c>
      <c r="H20" s="150">
        <f>H21+H25+H27+H29</f>
        <v>3177.1</v>
      </c>
      <c r="I20" s="150">
        <f>I21+I25+I27+I29</f>
        <v>2971</v>
      </c>
      <c r="J20" s="17"/>
      <c r="K20" s="17"/>
      <c r="L20" s="17"/>
    </row>
    <row r="21" spans="1:12" ht="30">
      <c r="A21" s="148" t="s">
        <v>19</v>
      </c>
      <c r="B21" s="18"/>
      <c r="C21" s="149" t="s">
        <v>11</v>
      </c>
      <c r="D21" s="149" t="s">
        <v>25</v>
      </c>
      <c r="E21" s="209" t="s">
        <v>26</v>
      </c>
      <c r="F21" s="209"/>
      <c r="G21" s="150">
        <f>SUM(G22:G24)</f>
        <v>2043</v>
      </c>
      <c r="H21" s="209">
        <f>SUM(H22:H24)</f>
        <v>2746.1</v>
      </c>
      <c r="I21" s="209">
        <f>SUM(I22:I24)</f>
        <v>2540</v>
      </c>
      <c r="J21" s="17"/>
      <c r="K21" s="17"/>
      <c r="L21" s="17"/>
    </row>
    <row r="22" spans="1:12" ht="30">
      <c r="A22" s="152" t="s">
        <v>21</v>
      </c>
      <c r="B22" s="18"/>
      <c r="C22" s="149" t="s">
        <v>11</v>
      </c>
      <c r="D22" s="149" t="s">
        <v>25</v>
      </c>
      <c r="E22" s="209" t="s">
        <v>26</v>
      </c>
      <c r="F22" s="209">
        <v>120</v>
      </c>
      <c r="G22" s="150">
        <v>1040.3</v>
      </c>
      <c r="H22" s="150">
        <v>1040.3</v>
      </c>
      <c r="I22" s="150">
        <v>1040.3</v>
      </c>
      <c r="J22" s="17"/>
      <c r="K22" s="17"/>
      <c r="L22" s="17"/>
    </row>
    <row r="23" spans="1:12" ht="30">
      <c r="A23" s="152" t="s">
        <v>27</v>
      </c>
      <c r="B23" s="15"/>
      <c r="C23" s="149" t="s">
        <v>11</v>
      </c>
      <c r="D23" s="149" t="s">
        <v>25</v>
      </c>
      <c r="E23" s="209" t="s">
        <v>26</v>
      </c>
      <c r="F23" s="209">
        <v>240</v>
      </c>
      <c r="G23" s="150">
        <f>900-87.3</f>
        <v>812.7</v>
      </c>
      <c r="H23" s="150">
        <f>885.4+226.2+107.7+386.5</f>
        <v>1605.8</v>
      </c>
      <c r="I23" s="150">
        <f>885.4+226.2+107.7+180.4</f>
        <v>1399.7</v>
      </c>
      <c r="J23" s="17"/>
      <c r="K23" s="17"/>
      <c r="L23" s="17"/>
    </row>
    <row r="24" spans="1:12" ht="30">
      <c r="A24" s="148" t="s">
        <v>28</v>
      </c>
      <c r="B24" s="19"/>
      <c r="C24" s="149" t="s">
        <v>11</v>
      </c>
      <c r="D24" s="149" t="s">
        <v>25</v>
      </c>
      <c r="E24" s="209" t="s">
        <v>26</v>
      </c>
      <c r="F24" s="209">
        <v>850</v>
      </c>
      <c r="G24" s="150">
        <v>190</v>
      </c>
      <c r="H24" s="150">
        <v>100</v>
      </c>
      <c r="I24" s="150">
        <v>100</v>
      </c>
      <c r="J24" s="17"/>
      <c r="K24" s="17"/>
      <c r="L24" s="17"/>
    </row>
    <row r="25" spans="1:12" ht="75">
      <c r="A25" s="148" t="s">
        <v>22</v>
      </c>
      <c r="B25" s="18"/>
      <c r="C25" s="149" t="s">
        <v>11</v>
      </c>
      <c r="D25" s="149" t="s">
        <v>25</v>
      </c>
      <c r="E25" s="209" t="s">
        <v>142</v>
      </c>
      <c r="F25" s="209"/>
      <c r="G25" s="150">
        <f>G26</f>
        <v>333.9</v>
      </c>
      <c r="H25" s="150">
        <f>H26</f>
        <v>333.9</v>
      </c>
      <c r="I25" s="150">
        <f>I26</f>
        <v>333.9</v>
      </c>
      <c r="J25" s="17"/>
      <c r="K25" s="17"/>
      <c r="L25" s="17"/>
    </row>
    <row r="26" spans="1:12" ht="30">
      <c r="A26" s="148" t="s">
        <v>21</v>
      </c>
      <c r="B26" s="18"/>
      <c r="C26" s="149" t="s">
        <v>11</v>
      </c>
      <c r="D26" s="149" t="s">
        <v>25</v>
      </c>
      <c r="E26" s="209" t="s">
        <v>142</v>
      </c>
      <c r="F26" s="209">
        <v>120</v>
      </c>
      <c r="G26" s="150">
        <v>333.9</v>
      </c>
      <c r="H26" s="150">
        <v>333.9</v>
      </c>
      <c r="I26" s="150">
        <v>333.9</v>
      </c>
      <c r="J26" s="36"/>
      <c r="K26" s="17"/>
      <c r="L26" s="17"/>
    </row>
    <row r="27" spans="1:12" ht="150">
      <c r="A27" s="152" t="s">
        <v>29</v>
      </c>
      <c r="B27" s="18"/>
      <c r="C27" s="149" t="s">
        <v>11</v>
      </c>
      <c r="D27" s="149" t="s">
        <v>25</v>
      </c>
      <c r="E27" s="209" t="s">
        <v>30</v>
      </c>
      <c r="F27" s="209"/>
      <c r="G27" s="150">
        <f>G28</f>
        <v>2</v>
      </c>
      <c r="H27" s="150">
        <f>H28</f>
        <v>2</v>
      </c>
      <c r="I27" s="150">
        <f>I28</f>
        <v>2</v>
      </c>
      <c r="J27" s="17"/>
      <c r="K27" s="17"/>
      <c r="L27" s="17"/>
    </row>
    <row r="28" spans="1:12" ht="30">
      <c r="A28" s="152" t="s">
        <v>31</v>
      </c>
      <c r="B28" s="18"/>
      <c r="C28" s="149" t="s">
        <v>11</v>
      </c>
      <c r="D28" s="149" t="s">
        <v>25</v>
      </c>
      <c r="E28" s="209" t="s">
        <v>30</v>
      </c>
      <c r="F28" s="209">
        <v>240</v>
      </c>
      <c r="G28" s="150">
        <v>2</v>
      </c>
      <c r="H28" s="150">
        <v>2</v>
      </c>
      <c r="I28" s="150">
        <v>2</v>
      </c>
      <c r="J28" s="20"/>
      <c r="K28" s="17"/>
      <c r="L28" s="17"/>
    </row>
    <row r="29" spans="1:41" s="1" customFormat="1" ht="25.5" customHeight="1">
      <c r="A29" s="152" t="s">
        <v>32</v>
      </c>
      <c r="B29" s="21"/>
      <c r="C29" s="149" t="s">
        <v>11</v>
      </c>
      <c r="D29" s="149" t="s">
        <v>25</v>
      </c>
      <c r="E29" s="209" t="s">
        <v>33</v>
      </c>
      <c r="F29" s="209"/>
      <c r="G29" s="150">
        <f>G30+G32+G34</f>
        <v>321.29999999999995</v>
      </c>
      <c r="H29" s="150">
        <f>H30+H32+H34</f>
        <v>95.1</v>
      </c>
      <c r="I29" s="150">
        <f>I30+I32+I34</f>
        <v>95.1</v>
      </c>
      <c r="J29" s="17"/>
      <c r="K29" s="17"/>
      <c r="L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</row>
    <row r="30" spans="1:41" s="1" customFormat="1" ht="45">
      <c r="A30" s="152" t="s">
        <v>231</v>
      </c>
      <c r="B30" s="21"/>
      <c r="C30" s="149" t="s">
        <v>11</v>
      </c>
      <c r="D30" s="149" t="s">
        <v>25</v>
      </c>
      <c r="E30" s="209" t="s">
        <v>34</v>
      </c>
      <c r="F30" s="209"/>
      <c r="G30" s="150">
        <f>G31</f>
        <v>44.4</v>
      </c>
      <c r="H30" s="150">
        <f>H31</f>
        <v>44.4</v>
      </c>
      <c r="I30" s="150">
        <f>I31</f>
        <v>44.4</v>
      </c>
      <c r="J30" s="17"/>
      <c r="K30" s="61"/>
      <c r="L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</row>
    <row r="31" spans="1:12" ht="16.5" customHeight="1">
      <c r="A31" s="152" t="s">
        <v>1</v>
      </c>
      <c r="B31" s="24"/>
      <c r="C31" s="149" t="s">
        <v>11</v>
      </c>
      <c r="D31" s="149" t="s">
        <v>25</v>
      </c>
      <c r="E31" s="209" t="s">
        <v>34</v>
      </c>
      <c r="F31" s="209">
        <v>540</v>
      </c>
      <c r="G31" s="150">
        <v>44.4</v>
      </c>
      <c r="H31" s="150">
        <v>44.4</v>
      </c>
      <c r="I31" s="150">
        <v>44.4</v>
      </c>
      <c r="J31" s="17"/>
      <c r="K31" s="17"/>
      <c r="L31" s="17"/>
    </row>
    <row r="32" spans="1:12" ht="105">
      <c r="A32" s="148" t="s">
        <v>232</v>
      </c>
      <c r="B32" s="15"/>
      <c r="C32" s="149" t="s">
        <v>11</v>
      </c>
      <c r="D32" s="149" t="s">
        <v>25</v>
      </c>
      <c r="E32" s="22" t="s">
        <v>35</v>
      </c>
      <c r="F32" s="209"/>
      <c r="G32" s="150">
        <f>G33</f>
        <v>226.2</v>
      </c>
      <c r="H32" s="150">
        <f>H33</f>
        <v>0</v>
      </c>
      <c r="I32" s="150">
        <f>I33</f>
        <v>0</v>
      </c>
      <c r="J32" s="17"/>
      <c r="K32" s="17"/>
      <c r="L32" s="17"/>
    </row>
    <row r="33" spans="1:41" s="25" customFormat="1" ht="15.75">
      <c r="A33" s="152" t="s">
        <v>1</v>
      </c>
      <c r="B33" s="16"/>
      <c r="C33" s="149" t="s">
        <v>11</v>
      </c>
      <c r="D33" s="149" t="s">
        <v>25</v>
      </c>
      <c r="E33" s="22" t="s">
        <v>35</v>
      </c>
      <c r="F33" s="209">
        <v>540</v>
      </c>
      <c r="G33" s="150">
        <v>226.2</v>
      </c>
      <c r="H33" s="150">
        <v>0</v>
      </c>
      <c r="I33" s="150">
        <v>0</v>
      </c>
      <c r="J33" s="17"/>
      <c r="K33" s="26"/>
      <c r="L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12" ht="90">
      <c r="A34" s="152" t="s">
        <v>37</v>
      </c>
      <c r="B34" s="18"/>
      <c r="C34" s="149" t="s">
        <v>11</v>
      </c>
      <c r="D34" s="149" t="s">
        <v>25</v>
      </c>
      <c r="E34" s="209" t="s">
        <v>38</v>
      </c>
      <c r="F34" s="209"/>
      <c r="G34" s="150">
        <f>G35</f>
        <v>50.7</v>
      </c>
      <c r="H34" s="150">
        <f>H35</f>
        <v>50.7</v>
      </c>
      <c r="I34" s="150">
        <f>I35</f>
        <v>50.7</v>
      </c>
      <c r="J34" s="17"/>
      <c r="K34" s="17"/>
      <c r="L34" s="17"/>
    </row>
    <row r="35" spans="1:12" ht="15">
      <c r="A35" s="152" t="s">
        <v>1</v>
      </c>
      <c r="B35" s="18"/>
      <c r="C35" s="149" t="s">
        <v>11</v>
      </c>
      <c r="D35" s="149" t="s">
        <v>25</v>
      </c>
      <c r="E35" s="209" t="s">
        <v>38</v>
      </c>
      <c r="F35" s="209">
        <v>540</v>
      </c>
      <c r="G35" s="150">
        <v>50.7</v>
      </c>
      <c r="H35" s="150">
        <v>50.7</v>
      </c>
      <c r="I35" s="150">
        <v>50.7</v>
      </c>
      <c r="J35" s="17"/>
      <c r="K35" s="17"/>
      <c r="L35" s="17"/>
    </row>
    <row r="36" spans="1:12" ht="71.25">
      <c r="A36" s="151" t="s">
        <v>39</v>
      </c>
      <c r="B36" s="18"/>
      <c r="C36" s="145" t="s">
        <v>11</v>
      </c>
      <c r="D36" s="145" t="s">
        <v>40</v>
      </c>
      <c r="E36" s="146"/>
      <c r="F36" s="146"/>
      <c r="G36" s="147">
        <f>G37+G41</f>
        <v>170.1</v>
      </c>
      <c r="H36" s="147">
        <f>H37+H41</f>
        <v>62.4</v>
      </c>
      <c r="I36" s="147">
        <f>I37+I41</f>
        <v>62.4</v>
      </c>
      <c r="J36" s="17"/>
      <c r="K36" s="17"/>
      <c r="L36" s="17"/>
    </row>
    <row r="37" spans="1:12" ht="30">
      <c r="A37" s="148" t="s">
        <v>15</v>
      </c>
      <c r="B37" s="15"/>
      <c r="C37" s="149" t="s">
        <v>11</v>
      </c>
      <c r="D37" s="149" t="s">
        <v>40</v>
      </c>
      <c r="E37" s="22" t="s">
        <v>16</v>
      </c>
      <c r="F37" s="146"/>
      <c r="G37" s="150">
        <f>G38</f>
        <v>107.7</v>
      </c>
      <c r="H37" s="150">
        <f aca="true" t="shared" si="1" ref="H37:I39">H38</f>
        <v>0</v>
      </c>
      <c r="I37" s="150">
        <f t="shared" si="1"/>
        <v>0</v>
      </c>
      <c r="J37" s="17"/>
      <c r="K37" s="17"/>
      <c r="L37" s="17"/>
    </row>
    <row r="38" spans="1:12" ht="15.75">
      <c r="A38" s="152" t="s">
        <v>32</v>
      </c>
      <c r="B38" s="62"/>
      <c r="C38" s="149" t="s">
        <v>11</v>
      </c>
      <c r="D38" s="149" t="s">
        <v>40</v>
      </c>
      <c r="E38" s="22" t="s">
        <v>33</v>
      </c>
      <c r="F38" s="146"/>
      <c r="G38" s="150">
        <f>G39</f>
        <v>107.7</v>
      </c>
      <c r="H38" s="150">
        <f t="shared" si="1"/>
        <v>0</v>
      </c>
      <c r="I38" s="150">
        <f t="shared" si="1"/>
        <v>0</v>
      </c>
      <c r="J38" s="25"/>
      <c r="K38" s="17"/>
      <c r="L38" s="17"/>
    </row>
    <row r="39" spans="1:12" ht="105">
      <c r="A39" s="148" t="s">
        <v>232</v>
      </c>
      <c r="B39" s="62"/>
      <c r="C39" s="22" t="s">
        <v>11</v>
      </c>
      <c r="D39" s="149" t="s">
        <v>40</v>
      </c>
      <c r="E39" s="22" t="s">
        <v>35</v>
      </c>
      <c r="F39" s="23"/>
      <c r="G39" s="3">
        <f>G40</f>
        <v>107.7</v>
      </c>
      <c r="H39" s="3">
        <f t="shared" si="1"/>
        <v>0</v>
      </c>
      <c r="I39" s="3">
        <f t="shared" si="1"/>
        <v>0</v>
      </c>
      <c r="J39" s="17"/>
      <c r="K39" s="17"/>
      <c r="L39" s="17"/>
    </row>
    <row r="40" spans="1:41" s="25" customFormat="1" ht="15.75">
      <c r="A40" s="137" t="s">
        <v>1</v>
      </c>
      <c r="B40" s="13"/>
      <c r="C40" s="22" t="s">
        <v>11</v>
      </c>
      <c r="D40" s="149" t="s">
        <v>40</v>
      </c>
      <c r="E40" s="22" t="s">
        <v>35</v>
      </c>
      <c r="F40" s="23" t="s">
        <v>36</v>
      </c>
      <c r="G40" s="3">
        <v>107.7</v>
      </c>
      <c r="H40" s="3">
        <v>0</v>
      </c>
      <c r="I40" s="3">
        <v>0</v>
      </c>
      <c r="J40" s="17"/>
      <c r="K40" s="26"/>
      <c r="L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</row>
    <row r="41" spans="1:12" ht="30">
      <c r="A41" s="152" t="s">
        <v>41</v>
      </c>
      <c r="B41" s="15"/>
      <c r="C41" s="149" t="s">
        <v>11</v>
      </c>
      <c r="D41" s="149" t="s">
        <v>40</v>
      </c>
      <c r="E41" s="209" t="s">
        <v>42</v>
      </c>
      <c r="F41" s="209"/>
      <c r="G41" s="150">
        <f>G42</f>
        <v>62.4</v>
      </c>
      <c r="H41" s="150">
        <f aca="true" t="shared" si="2" ref="H41:I43">H42</f>
        <v>62.4</v>
      </c>
      <c r="I41" s="150">
        <f t="shared" si="2"/>
        <v>62.4</v>
      </c>
      <c r="J41" s="17"/>
      <c r="K41" s="17"/>
      <c r="L41" s="17"/>
    </row>
    <row r="42" spans="1:12" ht="15">
      <c r="A42" s="152" t="s">
        <v>32</v>
      </c>
      <c r="B42" s="15"/>
      <c r="C42" s="149" t="s">
        <v>11</v>
      </c>
      <c r="D42" s="149" t="s">
        <v>40</v>
      </c>
      <c r="E42" s="209" t="s">
        <v>43</v>
      </c>
      <c r="F42" s="209"/>
      <c r="G42" s="150">
        <f>G43</f>
        <v>62.4</v>
      </c>
      <c r="H42" s="150">
        <f t="shared" si="2"/>
        <v>62.4</v>
      </c>
      <c r="I42" s="150">
        <f t="shared" si="2"/>
        <v>62.4</v>
      </c>
      <c r="J42" s="17"/>
      <c r="K42" s="17"/>
      <c r="L42" s="17"/>
    </row>
    <row r="43" spans="1:12" ht="45">
      <c r="A43" s="152" t="s">
        <v>44</v>
      </c>
      <c r="B43" s="18"/>
      <c r="C43" s="149" t="s">
        <v>11</v>
      </c>
      <c r="D43" s="149" t="s">
        <v>40</v>
      </c>
      <c r="E43" s="209" t="s">
        <v>45</v>
      </c>
      <c r="F43" s="209"/>
      <c r="G43" s="150">
        <f>G44</f>
        <v>62.4</v>
      </c>
      <c r="H43" s="150">
        <f t="shared" si="2"/>
        <v>62.4</v>
      </c>
      <c r="I43" s="150">
        <f t="shared" si="2"/>
        <v>62.4</v>
      </c>
      <c r="J43" s="25"/>
      <c r="K43" s="17"/>
      <c r="L43" s="17"/>
    </row>
    <row r="44" spans="1:12" ht="15">
      <c r="A44" s="148" t="s">
        <v>1</v>
      </c>
      <c r="B44" s="13"/>
      <c r="C44" s="149" t="s">
        <v>11</v>
      </c>
      <c r="D44" s="149" t="s">
        <v>40</v>
      </c>
      <c r="E44" s="209" t="s">
        <v>46</v>
      </c>
      <c r="F44" s="209">
        <v>540</v>
      </c>
      <c r="G44" s="150">
        <v>62.4</v>
      </c>
      <c r="H44" s="150">
        <v>62.4</v>
      </c>
      <c r="I44" s="150">
        <v>62.4</v>
      </c>
      <c r="J44" s="17"/>
      <c r="K44" s="17"/>
      <c r="L44" s="17"/>
    </row>
    <row r="45" spans="1:12" ht="15">
      <c r="A45" s="144" t="s">
        <v>47</v>
      </c>
      <c r="B45" s="15"/>
      <c r="C45" s="145" t="s">
        <v>11</v>
      </c>
      <c r="D45" s="145">
        <v>11</v>
      </c>
      <c r="E45" s="146"/>
      <c r="F45" s="146"/>
      <c r="G45" s="147">
        <f>G46</f>
        <v>5</v>
      </c>
      <c r="H45" s="147">
        <f aca="true" t="shared" si="3" ref="H45:I47">H46</f>
        <v>5</v>
      </c>
      <c r="I45" s="147">
        <f t="shared" si="3"/>
        <v>5</v>
      </c>
      <c r="J45" s="17"/>
      <c r="K45" s="17"/>
      <c r="L45" s="17"/>
    </row>
    <row r="46" spans="1:12" ht="15">
      <c r="A46" s="148" t="s">
        <v>47</v>
      </c>
      <c r="B46" s="18"/>
      <c r="C46" s="149" t="s">
        <v>11</v>
      </c>
      <c r="D46" s="149">
        <v>11</v>
      </c>
      <c r="E46" s="209" t="s">
        <v>48</v>
      </c>
      <c r="F46" s="209"/>
      <c r="G46" s="150">
        <f>G47</f>
        <v>5</v>
      </c>
      <c r="H46" s="150">
        <f t="shared" si="3"/>
        <v>5</v>
      </c>
      <c r="I46" s="150">
        <f t="shared" si="3"/>
        <v>5</v>
      </c>
      <c r="J46" s="17"/>
      <c r="K46" s="17"/>
      <c r="L46" s="17"/>
    </row>
    <row r="47" spans="1:41" ht="30">
      <c r="A47" s="148" t="s">
        <v>49</v>
      </c>
      <c r="B47" s="18"/>
      <c r="C47" s="149" t="s">
        <v>11</v>
      </c>
      <c r="D47" s="149">
        <v>11</v>
      </c>
      <c r="E47" s="209" t="s">
        <v>50</v>
      </c>
      <c r="F47" s="209"/>
      <c r="G47" s="150">
        <f>G48</f>
        <v>5</v>
      </c>
      <c r="H47" s="150">
        <f t="shared" si="3"/>
        <v>5</v>
      </c>
      <c r="I47" s="150">
        <f t="shared" si="3"/>
        <v>5</v>
      </c>
      <c r="J47" s="17"/>
      <c r="K47" s="17"/>
      <c r="L47" s="17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</row>
    <row r="48" spans="1:41" ht="15">
      <c r="A48" s="152" t="s">
        <v>51</v>
      </c>
      <c r="B48" s="15"/>
      <c r="C48" s="149" t="s">
        <v>11</v>
      </c>
      <c r="D48" s="149">
        <v>11</v>
      </c>
      <c r="E48" s="209" t="s">
        <v>50</v>
      </c>
      <c r="F48" s="209">
        <v>870</v>
      </c>
      <c r="G48" s="150">
        <v>5</v>
      </c>
      <c r="H48" s="150">
        <v>5</v>
      </c>
      <c r="I48" s="150">
        <v>5</v>
      </c>
      <c r="J48" s="17"/>
      <c r="K48" s="17"/>
      <c r="L48" s="17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</row>
    <row r="49" spans="1:41" ht="15">
      <c r="A49" s="144" t="s">
        <v>52</v>
      </c>
      <c r="B49" s="27"/>
      <c r="C49" s="145" t="s">
        <v>14</v>
      </c>
      <c r="D49" s="145" t="s">
        <v>12</v>
      </c>
      <c r="E49" s="146"/>
      <c r="F49" s="146"/>
      <c r="G49" s="146">
        <f>G50</f>
        <v>104.5</v>
      </c>
      <c r="H49" s="146">
        <f aca="true" t="shared" si="4" ref="H49:I52">H50</f>
        <v>105.5</v>
      </c>
      <c r="I49" s="147">
        <f t="shared" si="4"/>
        <v>109.7</v>
      </c>
      <c r="J49" s="17"/>
      <c r="K49" s="17"/>
      <c r="L49" s="17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</row>
    <row r="50" spans="1:41" ht="30">
      <c r="A50" s="148" t="s">
        <v>53</v>
      </c>
      <c r="B50" s="15"/>
      <c r="C50" s="149" t="s">
        <v>14</v>
      </c>
      <c r="D50" s="149" t="s">
        <v>54</v>
      </c>
      <c r="E50" s="209"/>
      <c r="F50" s="209"/>
      <c r="G50" s="209">
        <f>G51</f>
        <v>104.5</v>
      </c>
      <c r="H50" s="209">
        <f t="shared" si="4"/>
        <v>105.5</v>
      </c>
      <c r="I50" s="150">
        <f t="shared" si="4"/>
        <v>109.7</v>
      </c>
      <c r="J50" s="11"/>
      <c r="K50" s="17"/>
      <c r="L50" s="17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</row>
    <row r="51" spans="1:41" ht="30">
      <c r="A51" s="152" t="s">
        <v>15</v>
      </c>
      <c r="B51" s="18"/>
      <c r="C51" s="149" t="s">
        <v>14</v>
      </c>
      <c r="D51" s="149" t="s">
        <v>54</v>
      </c>
      <c r="E51" s="209" t="s">
        <v>16</v>
      </c>
      <c r="F51" s="209"/>
      <c r="G51" s="209">
        <f>G52</f>
        <v>104.5</v>
      </c>
      <c r="H51" s="209">
        <f t="shared" si="4"/>
        <v>105.5</v>
      </c>
      <c r="I51" s="150">
        <f t="shared" si="4"/>
        <v>109.7</v>
      </c>
      <c r="J51" s="11"/>
      <c r="K51" s="17"/>
      <c r="L51" s="17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</row>
    <row r="52" spans="1:41" ht="60">
      <c r="A52" s="152" t="s">
        <v>55</v>
      </c>
      <c r="B52" s="15"/>
      <c r="C52" s="149" t="s">
        <v>14</v>
      </c>
      <c r="D52" s="149" t="s">
        <v>54</v>
      </c>
      <c r="E52" s="209" t="s">
        <v>56</v>
      </c>
      <c r="F52" s="209"/>
      <c r="G52" s="209">
        <f>G53</f>
        <v>104.5</v>
      </c>
      <c r="H52" s="209">
        <f t="shared" si="4"/>
        <v>105.5</v>
      </c>
      <c r="I52" s="150">
        <f t="shared" si="4"/>
        <v>109.7</v>
      </c>
      <c r="J52" s="36"/>
      <c r="K52" s="17"/>
      <c r="L52" s="17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</row>
    <row r="53" spans="1:41" ht="30">
      <c r="A53" s="148" t="s">
        <v>21</v>
      </c>
      <c r="B53" s="18"/>
      <c r="C53" s="149" t="s">
        <v>14</v>
      </c>
      <c r="D53" s="149" t="s">
        <v>54</v>
      </c>
      <c r="E53" s="209" t="s">
        <v>56</v>
      </c>
      <c r="F53" s="209">
        <v>120</v>
      </c>
      <c r="G53" s="209">
        <v>104.5</v>
      </c>
      <c r="H53" s="209">
        <v>105.5</v>
      </c>
      <c r="I53" s="150">
        <v>109.7</v>
      </c>
      <c r="J53" s="36"/>
      <c r="K53" s="17"/>
      <c r="L53" s="17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</row>
    <row r="54" spans="1:41" ht="57">
      <c r="A54" s="151" t="s">
        <v>57</v>
      </c>
      <c r="B54" s="13"/>
      <c r="C54" s="145" t="s">
        <v>54</v>
      </c>
      <c r="D54" s="145" t="s">
        <v>12</v>
      </c>
      <c r="E54" s="146"/>
      <c r="F54" s="146"/>
      <c r="G54" s="147">
        <f>G55</f>
        <v>155</v>
      </c>
      <c r="H54" s="147">
        <f aca="true" t="shared" si="5" ref="H54:I57">H55</f>
        <v>20</v>
      </c>
      <c r="I54" s="147">
        <f t="shared" si="5"/>
        <v>20</v>
      </c>
      <c r="J54" s="36"/>
      <c r="K54" s="17"/>
      <c r="L54" s="17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</row>
    <row r="55" spans="1:41" ht="60">
      <c r="A55" s="148" t="s">
        <v>268</v>
      </c>
      <c r="B55" s="15"/>
      <c r="C55" s="149" t="s">
        <v>54</v>
      </c>
      <c r="D55" s="149">
        <v>10</v>
      </c>
      <c r="E55" s="209"/>
      <c r="F55" s="209"/>
      <c r="G55" s="150">
        <f>G56</f>
        <v>155</v>
      </c>
      <c r="H55" s="150">
        <f t="shared" si="5"/>
        <v>20</v>
      </c>
      <c r="I55" s="150">
        <f t="shared" si="5"/>
        <v>20</v>
      </c>
      <c r="J55" s="36"/>
      <c r="K55" s="17"/>
      <c r="L55" s="17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45">
      <c r="A56" s="152" t="s">
        <v>59</v>
      </c>
      <c r="B56" s="15"/>
      <c r="C56" s="149" t="s">
        <v>54</v>
      </c>
      <c r="D56" s="149">
        <v>10</v>
      </c>
      <c r="E56" s="209" t="s">
        <v>60</v>
      </c>
      <c r="F56" s="209"/>
      <c r="G56" s="150">
        <f>G57</f>
        <v>155</v>
      </c>
      <c r="H56" s="150">
        <f t="shared" si="5"/>
        <v>20</v>
      </c>
      <c r="I56" s="150">
        <f t="shared" si="5"/>
        <v>20</v>
      </c>
      <c r="J56" s="36"/>
      <c r="K56" s="17"/>
      <c r="L56" s="17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</row>
    <row r="57" spans="1:41" ht="15">
      <c r="A57" s="148" t="s">
        <v>58</v>
      </c>
      <c r="B57" s="18"/>
      <c r="C57" s="149" t="s">
        <v>54</v>
      </c>
      <c r="D57" s="149">
        <v>10</v>
      </c>
      <c r="E57" s="209" t="s">
        <v>61</v>
      </c>
      <c r="F57" s="209"/>
      <c r="G57" s="150">
        <f>G58</f>
        <v>155</v>
      </c>
      <c r="H57" s="150">
        <f t="shared" si="5"/>
        <v>20</v>
      </c>
      <c r="I57" s="150">
        <f t="shared" si="5"/>
        <v>20</v>
      </c>
      <c r="J57" s="34"/>
      <c r="K57" s="17"/>
      <c r="L57" s="17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</row>
    <row r="58" spans="1:41" ht="30">
      <c r="A58" s="152" t="s">
        <v>27</v>
      </c>
      <c r="B58" s="18"/>
      <c r="C58" s="149" t="s">
        <v>54</v>
      </c>
      <c r="D58" s="149">
        <v>10</v>
      </c>
      <c r="E58" s="209" t="s">
        <v>61</v>
      </c>
      <c r="F58" s="209">
        <v>240</v>
      </c>
      <c r="G58" s="150">
        <f>20+10+10+65+50</f>
        <v>155</v>
      </c>
      <c r="H58" s="150">
        <v>20</v>
      </c>
      <c r="I58" s="150">
        <v>20</v>
      </c>
      <c r="J58" s="34"/>
      <c r="K58" s="17"/>
      <c r="L58" s="17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1:41" ht="15">
      <c r="A59" s="144" t="s">
        <v>62</v>
      </c>
      <c r="B59" s="18"/>
      <c r="C59" s="145" t="s">
        <v>25</v>
      </c>
      <c r="D59" s="145" t="s">
        <v>12</v>
      </c>
      <c r="E59" s="146"/>
      <c r="F59" s="146"/>
      <c r="G59" s="147">
        <f>G60</f>
        <v>777.5</v>
      </c>
      <c r="H59" s="147">
        <f aca="true" t="shared" si="6" ref="H59:I62">H60</f>
        <v>0</v>
      </c>
      <c r="I59" s="147">
        <f t="shared" si="6"/>
        <v>0</v>
      </c>
      <c r="J59" s="34"/>
      <c r="K59" s="17"/>
      <c r="L59" s="17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1:41" ht="30">
      <c r="A60" s="148" t="s">
        <v>63</v>
      </c>
      <c r="B60" s="18"/>
      <c r="C60" s="149" t="s">
        <v>25</v>
      </c>
      <c r="D60" s="149" t="s">
        <v>64</v>
      </c>
      <c r="E60" s="209"/>
      <c r="F60" s="209"/>
      <c r="G60" s="209">
        <f>G61</f>
        <v>777.5</v>
      </c>
      <c r="H60" s="150">
        <f t="shared" si="6"/>
        <v>0</v>
      </c>
      <c r="I60" s="150">
        <f t="shared" si="6"/>
        <v>0</v>
      </c>
      <c r="J60" s="34"/>
      <c r="K60" s="17"/>
      <c r="L60" s="17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</row>
    <row r="61" spans="1:41" ht="15">
      <c r="A61" s="148" t="s">
        <v>65</v>
      </c>
      <c r="B61" s="18"/>
      <c r="C61" s="149" t="s">
        <v>25</v>
      </c>
      <c r="D61" s="149" t="s">
        <v>64</v>
      </c>
      <c r="E61" s="209" t="s">
        <v>66</v>
      </c>
      <c r="F61" s="209"/>
      <c r="G61" s="209">
        <f>G62</f>
        <v>777.5</v>
      </c>
      <c r="H61" s="150">
        <f t="shared" si="6"/>
        <v>0</v>
      </c>
      <c r="I61" s="150">
        <f t="shared" si="6"/>
        <v>0</v>
      </c>
      <c r="J61" s="34"/>
      <c r="K61" s="17"/>
      <c r="L61" s="17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</row>
    <row r="62" spans="1:41" ht="105">
      <c r="A62" s="152" t="s">
        <v>67</v>
      </c>
      <c r="B62" s="62"/>
      <c r="C62" s="149" t="s">
        <v>25</v>
      </c>
      <c r="D62" s="149" t="s">
        <v>64</v>
      </c>
      <c r="E62" s="209" t="s">
        <v>68</v>
      </c>
      <c r="F62" s="209"/>
      <c r="G62" s="209">
        <f>G63</f>
        <v>777.5</v>
      </c>
      <c r="H62" s="150">
        <f t="shared" si="6"/>
        <v>0</v>
      </c>
      <c r="I62" s="150">
        <f t="shared" si="6"/>
        <v>0</v>
      </c>
      <c r="J62" s="34"/>
      <c r="K62" s="17"/>
      <c r="L62" s="17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</row>
    <row r="63" spans="1:12" ht="30">
      <c r="A63" s="152" t="s">
        <v>27</v>
      </c>
      <c r="B63" s="18"/>
      <c r="C63" s="149" t="s">
        <v>25</v>
      </c>
      <c r="D63" s="149" t="s">
        <v>64</v>
      </c>
      <c r="E63" s="209" t="s">
        <v>68</v>
      </c>
      <c r="F63" s="209">
        <v>240</v>
      </c>
      <c r="G63" s="209">
        <v>777.5</v>
      </c>
      <c r="H63" s="150">
        <v>0</v>
      </c>
      <c r="I63" s="150">
        <v>0</v>
      </c>
      <c r="J63" s="34"/>
      <c r="K63" s="17"/>
      <c r="L63" s="17"/>
    </row>
    <row r="64" spans="1:35" ht="28.5">
      <c r="A64" s="144" t="s">
        <v>69</v>
      </c>
      <c r="B64" s="32"/>
      <c r="C64" s="145" t="s">
        <v>70</v>
      </c>
      <c r="D64" s="145" t="s">
        <v>12</v>
      </c>
      <c r="E64" s="146"/>
      <c r="F64" s="146"/>
      <c r="G64" s="147">
        <f>G65+G69</f>
        <v>1819</v>
      </c>
      <c r="H64" s="146">
        <f>H65+H69</f>
        <v>954.3000000000001</v>
      </c>
      <c r="I64" s="146">
        <f>I65+I69</f>
        <v>954.3000000000001</v>
      </c>
      <c r="J64" s="34"/>
      <c r="K64" s="17"/>
      <c r="L64" s="17"/>
      <c r="M64" s="11"/>
      <c r="N64" s="11"/>
      <c r="AF64" s="35"/>
      <c r="AG64" s="35"/>
      <c r="AH64" s="35"/>
      <c r="AI64" s="35"/>
    </row>
    <row r="65" spans="1:34" ht="15">
      <c r="A65" s="148" t="s">
        <v>71</v>
      </c>
      <c r="B65" s="18"/>
      <c r="C65" s="149" t="s">
        <v>70</v>
      </c>
      <c r="D65" s="149" t="s">
        <v>14</v>
      </c>
      <c r="E65" s="209"/>
      <c r="F65" s="209"/>
      <c r="G65" s="150">
        <f>G66</f>
        <v>75</v>
      </c>
      <c r="H65" s="150">
        <f>H66</f>
        <v>0</v>
      </c>
      <c r="I65" s="150">
        <f>I66</f>
        <v>0</v>
      </c>
      <c r="J65" s="34"/>
      <c r="K65" s="17"/>
      <c r="L65" s="17"/>
      <c r="M65" s="11"/>
      <c r="N65" s="11"/>
      <c r="AF65" s="35"/>
      <c r="AG65" s="35"/>
      <c r="AH65" s="35"/>
    </row>
    <row r="66" spans="1:12" ht="30">
      <c r="A66" s="148" t="s">
        <v>184</v>
      </c>
      <c r="B66" s="18"/>
      <c r="C66" s="149" t="s">
        <v>70</v>
      </c>
      <c r="D66" s="149" t="s">
        <v>14</v>
      </c>
      <c r="E66" s="209" t="s">
        <v>72</v>
      </c>
      <c r="F66" s="209"/>
      <c r="G66" s="150">
        <f>G67</f>
        <v>75</v>
      </c>
      <c r="H66" s="150">
        <f>H67</f>
        <v>0</v>
      </c>
      <c r="I66" s="150">
        <f>I67</f>
        <v>0</v>
      </c>
      <c r="J66" s="17"/>
      <c r="K66" s="17"/>
      <c r="L66" s="17"/>
    </row>
    <row r="67" spans="1:12" ht="75">
      <c r="A67" s="148" t="s">
        <v>73</v>
      </c>
      <c r="B67" s="13"/>
      <c r="C67" s="149" t="s">
        <v>70</v>
      </c>
      <c r="D67" s="149" t="s">
        <v>14</v>
      </c>
      <c r="E67" s="209" t="s">
        <v>74</v>
      </c>
      <c r="F67" s="209"/>
      <c r="G67" s="150">
        <f>G68</f>
        <v>75</v>
      </c>
      <c r="H67" s="150">
        <f>H68</f>
        <v>0</v>
      </c>
      <c r="I67" s="150">
        <f>I68</f>
        <v>0</v>
      </c>
      <c r="J67" s="17"/>
      <c r="K67" s="17"/>
      <c r="L67" s="17"/>
    </row>
    <row r="68" spans="1:12" ht="75">
      <c r="A68" s="148" t="s">
        <v>75</v>
      </c>
      <c r="B68" s="15"/>
      <c r="C68" s="149" t="s">
        <v>70</v>
      </c>
      <c r="D68" s="149" t="s">
        <v>14</v>
      </c>
      <c r="E68" s="209" t="s">
        <v>74</v>
      </c>
      <c r="F68" s="209">
        <v>810</v>
      </c>
      <c r="G68" s="150">
        <f>37.5+37.5</f>
        <v>75</v>
      </c>
      <c r="H68" s="150">
        <v>0</v>
      </c>
      <c r="I68" s="150">
        <v>0</v>
      </c>
      <c r="J68" s="17"/>
      <c r="K68" s="17"/>
      <c r="L68" s="17"/>
    </row>
    <row r="69" spans="1:12" ht="15">
      <c r="A69" s="148" t="s">
        <v>76</v>
      </c>
      <c r="B69" s="15"/>
      <c r="C69" s="149" t="s">
        <v>70</v>
      </c>
      <c r="D69" s="149" t="s">
        <v>54</v>
      </c>
      <c r="E69" s="209"/>
      <c r="F69" s="209"/>
      <c r="G69" s="150">
        <f>G70</f>
        <v>1744</v>
      </c>
      <c r="H69" s="209">
        <f>H70</f>
        <v>954.3000000000001</v>
      </c>
      <c r="I69" s="209">
        <f>I70</f>
        <v>954.3000000000001</v>
      </c>
      <c r="J69" s="17"/>
      <c r="K69" s="17"/>
      <c r="L69" s="17"/>
    </row>
    <row r="70" spans="1:12" ht="30">
      <c r="A70" s="148" t="s">
        <v>272</v>
      </c>
      <c r="B70" s="15"/>
      <c r="C70" s="149" t="s">
        <v>70</v>
      </c>
      <c r="D70" s="149" t="s">
        <v>54</v>
      </c>
      <c r="E70" s="209" t="s">
        <v>77</v>
      </c>
      <c r="F70" s="209"/>
      <c r="G70" s="150">
        <f>G71+G76+G79+G82</f>
        <v>1744</v>
      </c>
      <c r="H70" s="150">
        <f>H71+H76+H79+H82</f>
        <v>954.3000000000001</v>
      </c>
      <c r="I70" s="150">
        <f>I71+I76+I79+I82</f>
        <v>954.3000000000001</v>
      </c>
      <c r="J70" s="17"/>
      <c r="K70" s="17"/>
      <c r="L70" s="17"/>
    </row>
    <row r="71" spans="1:12" ht="30">
      <c r="A71" s="148" t="s">
        <v>78</v>
      </c>
      <c r="B71" s="15"/>
      <c r="C71" s="149" t="s">
        <v>70</v>
      </c>
      <c r="D71" s="149" t="s">
        <v>54</v>
      </c>
      <c r="E71" s="209" t="s">
        <v>79</v>
      </c>
      <c r="F71" s="209"/>
      <c r="G71" s="150">
        <f>G72+G74</f>
        <v>713.7</v>
      </c>
      <c r="H71" s="150">
        <f>H72+H74</f>
        <v>713.7</v>
      </c>
      <c r="I71" s="150">
        <f>I72+I74</f>
        <v>713.7</v>
      </c>
      <c r="J71" s="17"/>
      <c r="K71" s="17"/>
      <c r="L71" s="17"/>
    </row>
    <row r="72" spans="1:12" ht="15">
      <c r="A72" s="148" t="s">
        <v>80</v>
      </c>
      <c r="B72" s="15"/>
      <c r="C72" s="149" t="s">
        <v>70</v>
      </c>
      <c r="D72" s="149" t="s">
        <v>54</v>
      </c>
      <c r="E72" s="209" t="s">
        <v>81</v>
      </c>
      <c r="F72" s="209"/>
      <c r="G72" s="150">
        <f>G73</f>
        <v>50</v>
      </c>
      <c r="H72" s="150">
        <f>H73</f>
        <v>50</v>
      </c>
      <c r="I72" s="150">
        <f>I73</f>
        <v>50</v>
      </c>
      <c r="J72" s="17"/>
      <c r="K72" s="17"/>
      <c r="L72" s="17"/>
    </row>
    <row r="73" spans="1:12" ht="30">
      <c r="A73" s="148" t="s">
        <v>27</v>
      </c>
      <c r="B73" s="15"/>
      <c r="C73" s="149" t="s">
        <v>70</v>
      </c>
      <c r="D73" s="149" t="s">
        <v>54</v>
      </c>
      <c r="E73" s="209" t="s">
        <v>81</v>
      </c>
      <c r="F73" s="209">
        <v>240</v>
      </c>
      <c r="G73" s="150">
        <v>50</v>
      </c>
      <c r="H73" s="150">
        <v>50</v>
      </c>
      <c r="I73" s="150">
        <v>50</v>
      </c>
      <c r="J73" s="17"/>
      <c r="K73" s="17"/>
      <c r="L73" s="17"/>
    </row>
    <row r="74" spans="1:12" ht="15">
      <c r="A74" s="148" t="s">
        <v>82</v>
      </c>
      <c r="B74" s="15"/>
      <c r="C74" s="149" t="s">
        <v>70</v>
      </c>
      <c r="D74" s="149" t="s">
        <v>54</v>
      </c>
      <c r="E74" s="209" t="s">
        <v>83</v>
      </c>
      <c r="F74" s="209"/>
      <c r="G74" s="209">
        <f>G75</f>
        <v>663.7</v>
      </c>
      <c r="H74" s="209">
        <f>H75</f>
        <v>663.7</v>
      </c>
      <c r="I74" s="209">
        <f>I75</f>
        <v>663.7</v>
      </c>
      <c r="J74" s="17"/>
      <c r="K74" s="17"/>
      <c r="L74" s="17"/>
    </row>
    <row r="75" spans="1:12" ht="30">
      <c r="A75" s="152" t="s">
        <v>27</v>
      </c>
      <c r="B75" s="15"/>
      <c r="C75" s="149" t="s">
        <v>70</v>
      </c>
      <c r="D75" s="149" t="s">
        <v>54</v>
      </c>
      <c r="E75" s="209" t="s">
        <v>84</v>
      </c>
      <c r="F75" s="209">
        <v>240</v>
      </c>
      <c r="G75" s="209">
        <v>663.7</v>
      </c>
      <c r="H75" s="209">
        <v>663.7</v>
      </c>
      <c r="I75" s="209">
        <v>663.7</v>
      </c>
      <c r="J75" s="17"/>
      <c r="K75" s="17"/>
      <c r="L75" s="17"/>
    </row>
    <row r="76" spans="1:12" ht="30">
      <c r="A76" s="152" t="s">
        <v>85</v>
      </c>
      <c r="B76" s="15"/>
      <c r="C76" s="149" t="s">
        <v>70</v>
      </c>
      <c r="D76" s="149" t="s">
        <v>54</v>
      </c>
      <c r="E76" s="209" t="s">
        <v>86</v>
      </c>
      <c r="F76" s="209"/>
      <c r="G76" s="150">
        <f aca="true" t="shared" si="7" ref="G76:I77">G77</f>
        <v>30</v>
      </c>
      <c r="H76" s="150">
        <f t="shared" si="7"/>
        <v>30</v>
      </c>
      <c r="I76" s="150">
        <f t="shared" si="7"/>
        <v>30</v>
      </c>
      <c r="J76" s="17"/>
      <c r="K76" s="17"/>
      <c r="L76" s="17"/>
    </row>
    <row r="77" spans="1:12" ht="15">
      <c r="A77" s="152" t="s">
        <v>80</v>
      </c>
      <c r="B77" s="15"/>
      <c r="C77" s="149" t="s">
        <v>70</v>
      </c>
      <c r="D77" s="149" t="s">
        <v>54</v>
      </c>
      <c r="E77" s="209" t="s">
        <v>87</v>
      </c>
      <c r="F77" s="209"/>
      <c r="G77" s="150">
        <f t="shared" si="7"/>
        <v>30</v>
      </c>
      <c r="H77" s="150">
        <f t="shared" si="7"/>
        <v>30</v>
      </c>
      <c r="I77" s="150">
        <f t="shared" si="7"/>
        <v>30</v>
      </c>
      <c r="J77" s="17"/>
      <c r="K77" s="17"/>
      <c r="L77" s="17"/>
    </row>
    <row r="78" spans="1:12" ht="30">
      <c r="A78" s="152" t="s">
        <v>27</v>
      </c>
      <c r="B78" s="15"/>
      <c r="C78" s="149" t="s">
        <v>70</v>
      </c>
      <c r="D78" s="149" t="s">
        <v>54</v>
      </c>
      <c r="E78" s="209" t="s">
        <v>87</v>
      </c>
      <c r="F78" s="209">
        <v>240</v>
      </c>
      <c r="G78" s="150">
        <v>30</v>
      </c>
      <c r="H78" s="150">
        <v>30</v>
      </c>
      <c r="I78" s="150">
        <v>30</v>
      </c>
      <c r="J78" s="17"/>
      <c r="K78" s="17"/>
      <c r="L78" s="17"/>
    </row>
    <row r="79" spans="1:41" ht="30" customHeight="1">
      <c r="A79" s="148" t="s">
        <v>88</v>
      </c>
      <c r="B79" s="15"/>
      <c r="C79" s="149" t="s">
        <v>70</v>
      </c>
      <c r="D79" s="149" t="s">
        <v>54</v>
      </c>
      <c r="E79" s="209" t="s">
        <v>89</v>
      </c>
      <c r="F79" s="209"/>
      <c r="G79" s="209">
        <f aca="true" t="shared" si="8" ref="G79:I80">G80</f>
        <v>250.6</v>
      </c>
      <c r="H79" s="209">
        <f t="shared" si="8"/>
        <v>50.6</v>
      </c>
      <c r="I79" s="209">
        <f t="shared" si="8"/>
        <v>50.6</v>
      </c>
      <c r="J79" s="250"/>
      <c r="K79" s="251"/>
      <c r="L79" s="17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</row>
    <row r="80" spans="1:41" ht="15">
      <c r="A80" s="148" t="s">
        <v>80</v>
      </c>
      <c r="B80" s="60"/>
      <c r="C80" s="149" t="s">
        <v>70</v>
      </c>
      <c r="D80" s="149" t="s">
        <v>54</v>
      </c>
      <c r="E80" s="209" t="s">
        <v>90</v>
      </c>
      <c r="F80" s="209"/>
      <c r="G80" s="209">
        <f t="shared" si="8"/>
        <v>250.6</v>
      </c>
      <c r="H80" s="209">
        <f t="shared" si="8"/>
        <v>50.6</v>
      </c>
      <c r="I80" s="209">
        <f t="shared" si="8"/>
        <v>50.6</v>
      </c>
      <c r="J80" s="11"/>
      <c r="K80" s="63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</row>
    <row r="81" spans="1:41" ht="30">
      <c r="A81" s="148" t="s">
        <v>27</v>
      </c>
      <c r="B81" s="60"/>
      <c r="C81" s="149" t="s">
        <v>70</v>
      </c>
      <c r="D81" s="149" t="s">
        <v>54</v>
      </c>
      <c r="E81" s="209" t="s">
        <v>90</v>
      </c>
      <c r="F81" s="209">
        <v>240</v>
      </c>
      <c r="G81" s="209">
        <f>50.6+200</f>
        <v>250.6</v>
      </c>
      <c r="H81" s="209">
        <v>50.6</v>
      </c>
      <c r="I81" s="209">
        <v>50.6</v>
      </c>
      <c r="J81" s="11"/>
      <c r="K81" s="63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</row>
    <row r="82" spans="1:41" ht="30">
      <c r="A82" s="152" t="s">
        <v>91</v>
      </c>
      <c r="B82" s="18"/>
      <c r="C82" s="149" t="s">
        <v>70</v>
      </c>
      <c r="D82" s="149" t="s">
        <v>54</v>
      </c>
      <c r="E82" s="209" t="s">
        <v>92</v>
      </c>
      <c r="F82" s="209"/>
      <c r="G82" s="150">
        <f>G83+G86</f>
        <v>749.7</v>
      </c>
      <c r="H82" s="150">
        <f>H83+H86</f>
        <v>160</v>
      </c>
      <c r="I82" s="150">
        <f>I83+I86</f>
        <v>160</v>
      </c>
      <c r="J82" s="11"/>
      <c r="K82" s="17"/>
      <c r="L82" s="17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</row>
    <row r="83" spans="1:41" ht="15">
      <c r="A83" s="152" t="s">
        <v>80</v>
      </c>
      <c r="B83" s="18"/>
      <c r="C83" s="149" t="s">
        <v>70</v>
      </c>
      <c r="D83" s="149" t="s">
        <v>54</v>
      </c>
      <c r="E83" s="209" t="s">
        <v>93</v>
      </c>
      <c r="F83" s="209"/>
      <c r="G83" s="150">
        <f>G84</f>
        <v>398.6</v>
      </c>
      <c r="H83" s="150">
        <f>H84</f>
        <v>160</v>
      </c>
      <c r="I83" s="150">
        <f>I84</f>
        <v>160</v>
      </c>
      <c r="J83" s="11"/>
      <c r="K83" s="17"/>
      <c r="L83" s="17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30">
      <c r="A84" s="152" t="s">
        <v>27</v>
      </c>
      <c r="B84" s="15"/>
      <c r="C84" s="149" t="s">
        <v>70</v>
      </c>
      <c r="D84" s="149" t="s">
        <v>54</v>
      </c>
      <c r="E84" s="209" t="s">
        <v>93</v>
      </c>
      <c r="F84" s="209">
        <v>240</v>
      </c>
      <c r="G84" s="150">
        <v>398.6</v>
      </c>
      <c r="H84" s="150">
        <v>160</v>
      </c>
      <c r="I84" s="150">
        <v>160</v>
      </c>
      <c r="J84" s="11"/>
      <c r="K84" s="17"/>
      <c r="L84" s="17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</row>
    <row r="85" spans="1:41" ht="45">
      <c r="A85" s="152" t="s">
        <v>94</v>
      </c>
      <c r="B85" s="18"/>
      <c r="C85" s="149" t="s">
        <v>70</v>
      </c>
      <c r="D85" s="149" t="s">
        <v>54</v>
      </c>
      <c r="E85" s="209" t="s">
        <v>95</v>
      </c>
      <c r="F85" s="209"/>
      <c r="G85" s="150">
        <f>G86</f>
        <v>351.1</v>
      </c>
      <c r="H85" s="150">
        <f>H86</f>
        <v>0</v>
      </c>
      <c r="I85" s="150">
        <f>I86</f>
        <v>0</v>
      </c>
      <c r="J85" s="11"/>
      <c r="K85" s="17"/>
      <c r="L85" s="17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</row>
    <row r="86" spans="1:41" ht="30">
      <c r="A86" s="152" t="s">
        <v>27</v>
      </c>
      <c r="B86" s="18"/>
      <c r="C86" s="149" t="s">
        <v>70</v>
      </c>
      <c r="D86" s="149" t="s">
        <v>54</v>
      </c>
      <c r="E86" s="209" t="s">
        <v>95</v>
      </c>
      <c r="F86" s="209">
        <v>240</v>
      </c>
      <c r="G86" s="150">
        <v>351.1</v>
      </c>
      <c r="H86" s="150">
        <v>0</v>
      </c>
      <c r="I86" s="150">
        <v>0</v>
      </c>
      <c r="J86" s="11"/>
      <c r="K86" s="17"/>
      <c r="L86" s="17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15">
      <c r="A87" s="151" t="s">
        <v>151</v>
      </c>
      <c r="B87" s="18"/>
      <c r="C87" s="145" t="s">
        <v>96</v>
      </c>
      <c r="D87" s="145" t="s">
        <v>12</v>
      </c>
      <c r="E87" s="146"/>
      <c r="F87" s="146"/>
      <c r="G87" s="146">
        <f aca="true" t="shared" si="9" ref="G87:I89">G88</f>
        <v>5.3</v>
      </c>
      <c r="H87" s="146">
        <f t="shared" si="9"/>
        <v>5.3</v>
      </c>
      <c r="I87" s="146">
        <f t="shared" si="9"/>
        <v>5.3</v>
      </c>
      <c r="J87" s="11"/>
      <c r="K87" s="17"/>
      <c r="L87" s="17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</row>
    <row r="88" spans="1:41" ht="15">
      <c r="A88" s="152" t="s">
        <v>97</v>
      </c>
      <c r="B88" s="18"/>
      <c r="C88" s="149" t="s">
        <v>96</v>
      </c>
      <c r="D88" s="149" t="s">
        <v>96</v>
      </c>
      <c r="E88" s="209"/>
      <c r="F88" s="209"/>
      <c r="G88" s="150">
        <f t="shared" si="9"/>
        <v>5.3</v>
      </c>
      <c r="H88" s="150">
        <f t="shared" si="9"/>
        <v>5.3</v>
      </c>
      <c r="I88" s="150">
        <f t="shared" si="9"/>
        <v>5.3</v>
      </c>
      <c r="J88" s="11"/>
      <c r="K88" s="17"/>
      <c r="L88" s="17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</row>
    <row r="89" spans="1:41" ht="30">
      <c r="A89" s="148" t="s">
        <v>98</v>
      </c>
      <c r="B89" s="18"/>
      <c r="C89" s="149" t="s">
        <v>96</v>
      </c>
      <c r="D89" s="149" t="s">
        <v>96</v>
      </c>
      <c r="E89" s="209" t="s">
        <v>99</v>
      </c>
      <c r="F89" s="209"/>
      <c r="G89" s="150">
        <f>G90</f>
        <v>5.3</v>
      </c>
      <c r="H89" s="150">
        <f t="shared" si="9"/>
        <v>5.3</v>
      </c>
      <c r="I89" s="150">
        <f t="shared" si="9"/>
        <v>5.3</v>
      </c>
      <c r="J89" s="11"/>
      <c r="K89" s="17"/>
      <c r="L89" s="17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</row>
    <row r="90" spans="1:41" ht="15">
      <c r="A90" s="148" t="s">
        <v>32</v>
      </c>
      <c r="B90" s="19"/>
      <c r="C90" s="149" t="s">
        <v>96</v>
      </c>
      <c r="D90" s="149" t="s">
        <v>96</v>
      </c>
      <c r="E90" s="209" t="s">
        <v>100</v>
      </c>
      <c r="F90" s="209"/>
      <c r="G90" s="209">
        <f aca="true" t="shared" si="10" ref="G90:I91">G91</f>
        <v>5.3</v>
      </c>
      <c r="H90" s="150">
        <f t="shared" si="10"/>
        <v>5.3</v>
      </c>
      <c r="I90" s="150">
        <f t="shared" si="10"/>
        <v>5.3</v>
      </c>
      <c r="J90" s="11"/>
      <c r="K90" s="17"/>
      <c r="L90" s="17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</row>
    <row r="91" spans="1:41" ht="45">
      <c r="A91" s="152" t="s">
        <v>101</v>
      </c>
      <c r="B91" s="18"/>
      <c r="C91" s="149" t="s">
        <v>96</v>
      </c>
      <c r="D91" s="149" t="s">
        <v>96</v>
      </c>
      <c r="E91" s="209" t="s">
        <v>102</v>
      </c>
      <c r="F91" s="209"/>
      <c r="G91" s="209">
        <f t="shared" si="10"/>
        <v>5.3</v>
      </c>
      <c r="H91" s="150">
        <f t="shared" si="10"/>
        <v>5.3</v>
      </c>
      <c r="I91" s="150">
        <f t="shared" si="10"/>
        <v>5.3</v>
      </c>
      <c r="J91" s="11"/>
      <c r="K91" s="17"/>
      <c r="L91" s="17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</row>
    <row r="92" spans="1:41" ht="15">
      <c r="A92" s="152" t="s">
        <v>1</v>
      </c>
      <c r="B92" s="27"/>
      <c r="C92" s="149" t="s">
        <v>96</v>
      </c>
      <c r="D92" s="149" t="s">
        <v>96</v>
      </c>
      <c r="E92" s="209" t="s">
        <v>102</v>
      </c>
      <c r="F92" s="209">
        <v>540</v>
      </c>
      <c r="G92" s="209">
        <v>5.3</v>
      </c>
      <c r="H92" s="209">
        <v>5.3</v>
      </c>
      <c r="I92" s="209">
        <v>5.3</v>
      </c>
      <c r="J92" s="11"/>
      <c r="K92" s="17"/>
      <c r="L92" s="17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</row>
    <row r="93" spans="1:41" ht="15">
      <c r="A93" s="144" t="s">
        <v>240</v>
      </c>
      <c r="B93" s="18"/>
      <c r="C93" s="145" t="s">
        <v>103</v>
      </c>
      <c r="D93" s="145" t="s">
        <v>12</v>
      </c>
      <c r="E93" s="146"/>
      <c r="F93" s="146"/>
      <c r="G93" s="146">
        <f>G94</f>
        <v>1830.9</v>
      </c>
      <c r="H93" s="146">
        <f>H94</f>
        <v>1621</v>
      </c>
      <c r="I93" s="146">
        <f>I94</f>
        <v>1621</v>
      </c>
      <c r="J93" s="11"/>
      <c r="K93" s="17"/>
      <c r="L93" s="17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</row>
    <row r="94" spans="1:41" ht="15">
      <c r="A94" s="148" t="s">
        <v>104</v>
      </c>
      <c r="B94" s="15"/>
      <c r="C94" s="149" t="s">
        <v>103</v>
      </c>
      <c r="D94" s="149" t="s">
        <v>11</v>
      </c>
      <c r="E94" s="209"/>
      <c r="F94" s="209"/>
      <c r="G94" s="150">
        <f>G95</f>
        <v>1830.9</v>
      </c>
      <c r="H94" s="150">
        <f>H95</f>
        <v>1621</v>
      </c>
      <c r="I94" s="150">
        <f>I95</f>
        <v>1621</v>
      </c>
      <c r="J94" s="11"/>
      <c r="K94" s="17"/>
      <c r="L94" s="17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</row>
    <row r="95" spans="1:41" ht="30">
      <c r="A95" s="32" t="s">
        <v>105</v>
      </c>
      <c r="B95" s="15"/>
      <c r="C95" s="28" t="s">
        <v>103</v>
      </c>
      <c r="D95" s="28" t="s">
        <v>11</v>
      </c>
      <c r="E95" s="209" t="s">
        <v>106</v>
      </c>
      <c r="F95" s="28"/>
      <c r="G95" s="29">
        <f>G96+G99</f>
        <v>1830.9</v>
      </c>
      <c r="H95" s="29">
        <f>H96+H99</f>
        <v>1621</v>
      </c>
      <c r="I95" s="29">
        <f>I96+I99</f>
        <v>1621</v>
      </c>
      <c r="J95" s="11"/>
      <c r="K95" s="17"/>
      <c r="L95" s="17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</row>
    <row r="96" spans="1:41" ht="15">
      <c r="A96" s="148" t="s">
        <v>32</v>
      </c>
      <c r="B96" s="18"/>
      <c r="C96" s="149" t="s">
        <v>103</v>
      </c>
      <c r="D96" s="149" t="s">
        <v>11</v>
      </c>
      <c r="E96" s="209" t="s">
        <v>235</v>
      </c>
      <c r="F96" s="209"/>
      <c r="G96" s="150">
        <f aca="true" t="shared" si="11" ref="G96:I97">G97</f>
        <v>1621</v>
      </c>
      <c r="H96" s="150">
        <f t="shared" si="11"/>
        <v>1621</v>
      </c>
      <c r="I96" s="150">
        <f t="shared" si="11"/>
        <v>1621</v>
      </c>
      <c r="J96" s="11"/>
      <c r="K96" s="17"/>
      <c r="L96" s="17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</row>
    <row r="97" spans="1:41" ht="105">
      <c r="A97" s="148" t="s">
        <v>233</v>
      </c>
      <c r="B97" s="18"/>
      <c r="C97" s="149" t="s">
        <v>103</v>
      </c>
      <c r="D97" s="149" t="s">
        <v>11</v>
      </c>
      <c r="E97" s="209" t="s">
        <v>234</v>
      </c>
      <c r="F97" s="209"/>
      <c r="G97" s="150">
        <f t="shared" si="11"/>
        <v>1621</v>
      </c>
      <c r="H97" s="150">
        <f t="shared" si="11"/>
        <v>1621</v>
      </c>
      <c r="I97" s="150">
        <f t="shared" si="11"/>
        <v>1621</v>
      </c>
      <c r="J97" s="11"/>
      <c r="K97" s="17"/>
      <c r="L97" s="17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</row>
    <row r="98" spans="1:41" ht="15">
      <c r="A98" s="148" t="s">
        <v>1</v>
      </c>
      <c r="B98" s="18"/>
      <c r="C98" s="149" t="s">
        <v>103</v>
      </c>
      <c r="D98" s="149" t="s">
        <v>11</v>
      </c>
      <c r="E98" s="209" t="s">
        <v>234</v>
      </c>
      <c r="F98" s="209">
        <v>540</v>
      </c>
      <c r="G98" s="150">
        <v>1621</v>
      </c>
      <c r="H98" s="150">
        <v>1621</v>
      </c>
      <c r="I98" s="150">
        <v>1621</v>
      </c>
      <c r="J98" s="11"/>
      <c r="K98" s="17"/>
      <c r="L98" s="17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</row>
    <row r="99" spans="1:41" ht="15">
      <c r="A99" s="165" t="s">
        <v>236</v>
      </c>
      <c r="B99" s="18"/>
      <c r="C99" s="149" t="s">
        <v>103</v>
      </c>
      <c r="D99" s="149" t="s">
        <v>11</v>
      </c>
      <c r="E99" s="209" t="s">
        <v>238</v>
      </c>
      <c r="F99" s="150"/>
      <c r="G99" s="150">
        <f>G100</f>
        <v>209.9</v>
      </c>
      <c r="H99" s="150">
        <f>H100</f>
        <v>0</v>
      </c>
      <c r="I99" s="150">
        <f>I100</f>
        <v>0</v>
      </c>
      <c r="J99" s="11"/>
      <c r="K99" s="17"/>
      <c r="L99" s="17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</row>
    <row r="100" spans="1:41" ht="26.25">
      <c r="A100" s="165" t="s">
        <v>237</v>
      </c>
      <c r="B100" s="13"/>
      <c r="C100" s="149" t="s">
        <v>103</v>
      </c>
      <c r="D100" s="149" t="s">
        <v>11</v>
      </c>
      <c r="E100" s="209" t="s">
        <v>239</v>
      </c>
      <c r="F100" s="150" t="s">
        <v>226</v>
      </c>
      <c r="G100" s="150">
        <f>209.9</f>
        <v>209.9</v>
      </c>
      <c r="H100" s="150">
        <v>0</v>
      </c>
      <c r="I100" s="150">
        <v>0</v>
      </c>
      <c r="J100" s="11"/>
      <c r="K100" s="17"/>
      <c r="L100" s="17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</row>
    <row r="101" spans="1:41" ht="15">
      <c r="A101" s="144" t="s">
        <v>154</v>
      </c>
      <c r="B101" s="15"/>
      <c r="C101" s="145">
        <v>10</v>
      </c>
      <c r="D101" s="145" t="s">
        <v>12</v>
      </c>
      <c r="E101" s="146"/>
      <c r="F101" s="146"/>
      <c r="G101" s="147">
        <f>G102+G107+G112</f>
        <v>985.4</v>
      </c>
      <c r="H101" s="147">
        <f>H102+H107+H112</f>
        <v>1015.4</v>
      </c>
      <c r="I101" s="147">
        <f>I102+I107+I112</f>
        <v>1015.4</v>
      </c>
      <c r="J101" s="11"/>
      <c r="K101" s="17"/>
      <c r="L101" s="17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</row>
    <row r="102" spans="1:41" ht="15">
      <c r="A102" s="148" t="s">
        <v>107</v>
      </c>
      <c r="B102" s="18"/>
      <c r="C102" s="149">
        <v>10</v>
      </c>
      <c r="D102" s="149" t="s">
        <v>11</v>
      </c>
      <c r="E102" s="209"/>
      <c r="F102" s="209"/>
      <c r="G102" s="150">
        <f>G103</f>
        <v>690</v>
      </c>
      <c r="H102" s="150">
        <f aca="true" t="shared" si="12" ref="H102:I105">H103</f>
        <v>690</v>
      </c>
      <c r="I102" s="150">
        <f t="shared" si="12"/>
        <v>690</v>
      </c>
      <c r="J102" s="11"/>
      <c r="K102" s="17"/>
      <c r="L102" s="17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</row>
    <row r="103" spans="1:41" ht="30">
      <c r="A103" s="152" t="s">
        <v>108</v>
      </c>
      <c r="B103" s="18"/>
      <c r="C103" s="149">
        <v>10</v>
      </c>
      <c r="D103" s="149" t="s">
        <v>11</v>
      </c>
      <c r="E103" s="209" t="s">
        <v>109</v>
      </c>
      <c r="F103" s="209"/>
      <c r="G103" s="150">
        <f>G104</f>
        <v>690</v>
      </c>
      <c r="H103" s="150">
        <f t="shared" si="12"/>
        <v>690</v>
      </c>
      <c r="I103" s="150">
        <f t="shared" si="12"/>
        <v>690</v>
      </c>
      <c r="J103" s="11"/>
      <c r="K103" s="17"/>
      <c r="L103" s="17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</row>
    <row r="104" spans="1:41" ht="15">
      <c r="A104" s="152" t="s">
        <v>110</v>
      </c>
      <c r="B104" s="15"/>
      <c r="C104" s="149">
        <v>10</v>
      </c>
      <c r="D104" s="149" t="s">
        <v>11</v>
      </c>
      <c r="E104" s="209" t="s">
        <v>111</v>
      </c>
      <c r="F104" s="209"/>
      <c r="G104" s="150">
        <f>G105</f>
        <v>690</v>
      </c>
      <c r="H104" s="150">
        <f t="shared" si="12"/>
        <v>690</v>
      </c>
      <c r="I104" s="150">
        <f t="shared" si="12"/>
        <v>690</v>
      </c>
      <c r="J104" s="11"/>
      <c r="K104" s="17"/>
      <c r="L104" s="17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</row>
    <row r="105" spans="1:41" ht="30">
      <c r="A105" s="152" t="s">
        <v>112</v>
      </c>
      <c r="B105" s="15"/>
      <c r="C105" s="149">
        <v>10</v>
      </c>
      <c r="D105" s="149" t="s">
        <v>11</v>
      </c>
      <c r="E105" s="209" t="s">
        <v>113</v>
      </c>
      <c r="F105" s="209"/>
      <c r="G105" s="150">
        <f>G106</f>
        <v>690</v>
      </c>
      <c r="H105" s="150">
        <f t="shared" si="12"/>
        <v>690</v>
      </c>
      <c r="I105" s="150">
        <f t="shared" si="12"/>
        <v>690</v>
      </c>
      <c r="J105" s="11"/>
      <c r="K105" s="17"/>
      <c r="L105" s="17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</row>
    <row r="106" spans="1:41" ht="30">
      <c r="A106" s="148" t="s">
        <v>114</v>
      </c>
      <c r="B106" s="15"/>
      <c r="C106" s="149">
        <v>10</v>
      </c>
      <c r="D106" s="149" t="s">
        <v>11</v>
      </c>
      <c r="E106" s="209" t="s">
        <v>113</v>
      </c>
      <c r="F106" s="209">
        <v>310</v>
      </c>
      <c r="G106" s="150">
        <v>690</v>
      </c>
      <c r="H106" s="150">
        <v>690</v>
      </c>
      <c r="I106" s="150">
        <v>690</v>
      </c>
      <c r="J106" s="11"/>
      <c r="K106" s="17"/>
      <c r="L106" s="17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</row>
    <row r="107" spans="1:41" ht="15">
      <c r="A107" s="148" t="s">
        <v>115</v>
      </c>
      <c r="B107" s="15"/>
      <c r="C107" s="149">
        <v>10</v>
      </c>
      <c r="D107" s="149" t="s">
        <v>54</v>
      </c>
      <c r="E107" s="209"/>
      <c r="F107" s="209"/>
      <c r="G107" s="150">
        <f>G108</f>
        <v>195.4</v>
      </c>
      <c r="H107" s="150">
        <f aca="true" t="shared" si="13" ref="H107:I110">H108</f>
        <v>195.4</v>
      </c>
      <c r="I107" s="150">
        <f t="shared" si="13"/>
        <v>195.4</v>
      </c>
      <c r="J107" s="11"/>
      <c r="K107" s="17"/>
      <c r="L107" s="17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</row>
    <row r="108" spans="1:41" ht="60">
      <c r="A108" s="152" t="s">
        <v>116</v>
      </c>
      <c r="B108" s="15"/>
      <c r="C108" s="149">
        <v>10</v>
      </c>
      <c r="D108" s="149" t="s">
        <v>54</v>
      </c>
      <c r="E108" s="209" t="s">
        <v>117</v>
      </c>
      <c r="F108" s="209"/>
      <c r="G108" s="150">
        <f>G109</f>
        <v>195.4</v>
      </c>
      <c r="H108" s="150">
        <f t="shared" si="13"/>
        <v>195.4</v>
      </c>
      <c r="I108" s="150">
        <f t="shared" si="13"/>
        <v>195.4</v>
      </c>
      <c r="J108" s="11"/>
      <c r="K108" s="17"/>
      <c r="L108" s="17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</row>
    <row r="109" spans="1:41" ht="15">
      <c r="A109" s="152" t="s">
        <v>118</v>
      </c>
      <c r="B109" s="15"/>
      <c r="C109" s="149">
        <v>10</v>
      </c>
      <c r="D109" s="149" t="s">
        <v>54</v>
      </c>
      <c r="E109" s="209" t="s">
        <v>119</v>
      </c>
      <c r="F109" s="209"/>
      <c r="G109" s="150">
        <f>G110</f>
        <v>195.4</v>
      </c>
      <c r="H109" s="150">
        <f t="shared" si="13"/>
        <v>195.4</v>
      </c>
      <c r="I109" s="150">
        <f t="shared" si="13"/>
        <v>195.4</v>
      </c>
      <c r="J109" s="11"/>
      <c r="K109" s="17"/>
      <c r="L109" s="17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</row>
    <row r="110" spans="1:41" ht="105">
      <c r="A110" s="148" t="s">
        <v>271</v>
      </c>
      <c r="B110" s="15"/>
      <c r="C110" s="149">
        <v>10</v>
      </c>
      <c r="D110" s="149" t="s">
        <v>54</v>
      </c>
      <c r="E110" s="209" t="s">
        <v>120</v>
      </c>
      <c r="F110" s="209"/>
      <c r="G110" s="150">
        <f>G111</f>
        <v>195.4</v>
      </c>
      <c r="H110" s="150">
        <f t="shared" si="13"/>
        <v>195.4</v>
      </c>
      <c r="I110" s="150">
        <f t="shared" si="13"/>
        <v>195.4</v>
      </c>
      <c r="J110" s="11"/>
      <c r="K110" s="17"/>
      <c r="L110" s="17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</row>
    <row r="111" spans="1:41" ht="15.75">
      <c r="A111" s="148" t="s">
        <v>1</v>
      </c>
      <c r="B111" s="13"/>
      <c r="C111" s="149">
        <v>10</v>
      </c>
      <c r="D111" s="149" t="s">
        <v>54</v>
      </c>
      <c r="E111" s="209" t="s">
        <v>120</v>
      </c>
      <c r="F111" s="209">
        <v>540</v>
      </c>
      <c r="G111" s="150">
        <v>195.4</v>
      </c>
      <c r="H111" s="150">
        <v>195.4</v>
      </c>
      <c r="I111" s="150">
        <v>195.4</v>
      </c>
      <c r="J111" s="1"/>
      <c r="K111" s="17"/>
      <c r="L111" s="17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</row>
    <row r="112" spans="1:41" ht="30">
      <c r="A112" s="148" t="s">
        <v>122</v>
      </c>
      <c r="B112" s="15"/>
      <c r="C112" s="149">
        <v>10</v>
      </c>
      <c r="D112" s="149" t="s">
        <v>40</v>
      </c>
      <c r="E112" s="209"/>
      <c r="F112" s="209"/>
      <c r="G112" s="150">
        <f>G113</f>
        <v>100</v>
      </c>
      <c r="H112" s="150">
        <f aca="true" t="shared" si="14" ref="H112:I115">H113</f>
        <v>130</v>
      </c>
      <c r="I112" s="150">
        <f t="shared" si="14"/>
        <v>130</v>
      </c>
      <c r="J112" s="1"/>
      <c r="K112" s="17"/>
      <c r="L112" s="17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</row>
    <row r="113" spans="1:41" ht="30">
      <c r="A113" s="148" t="s">
        <v>108</v>
      </c>
      <c r="B113" s="18"/>
      <c r="C113" s="149">
        <v>10</v>
      </c>
      <c r="D113" s="149" t="s">
        <v>40</v>
      </c>
      <c r="E113" s="209" t="s">
        <v>109</v>
      </c>
      <c r="F113" s="209"/>
      <c r="G113" s="150">
        <f>G114</f>
        <v>100</v>
      </c>
      <c r="H113" s="150">
        <f t="shared" si="14"/>
        <v>130</v>
      </c>
      <c r="I113" s="150">
        <f t="shared" si="14"/>
        <v>130</v>
      </c>
      <c r="J113" s="1"/>
      <c r="K113" s="17"/>
      <c r="L113" s="17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</row>
    <row r="114" spans="1:41" ht="30">
      <c r="A114" s="148" t="s">
        <v>123</v>
      </c>
      <c r="B114" s="18"/>
      <c r="C114" s="149">
        <v>10</v>
      </c>
      <c r="D114" s="149" t="s">
        <v>40</v>
      </c>
      <c r="E114" s="209" t="s">
        <v>124</v>
      </c>
      <c r="F114" s="209"/>
      <c r="G114" s="150">
        <f>G115</f>
        <v>100</v>
      </c>
      <c r="H114" s="150">
        <f t="shared" si="14"/>
        <v>130</v>
      </c>
      <c r="I114" s="150">
        <f t="shared" si="14"/>
        <v>130</v>
      </c>
      <c r="J114" s="11"/>
      <c r="K114" s="17"/>
      <c r="L114" s="17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</row>
    <row r="115" spans="1:41" ht="30">
      <c r="A115" s="148" t="s">
        <v>121</v>
      </c>
      <c r="B115" s="18"/>
      <c r="C115" s="149">
        <v>10</v>
      </c>
      <c r="D115" s="149" t="s">
        <v>40</v>
      </c>
      <c r="E115" s="209" t="s">
        <v>125</v>
      </c>
      <c r="F115" s="209"/>
      <c r="G115" s="150">
        <f>G116</f>
        <v>100</v>
      </c>
      <c r="H115" s="150">
        <f t="shared" si="14"/>
        <v>130</v>
      </c>
      <c r="I115" s="150">
        <f t="shared" si="14"/>
        <v>130</v>
      </c>
      <c r="J115" s="11"/>
      <c r="K115" s="17"/>
      <c r="L115" s="17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</row>
    <row r="116" spans="1:41" ht="30">
      <c r="A116" s="148" t="s">
        <v>27</v>
      </c>
      <c r="B116" s="15"/>
      <c r="C116" s="149">
        <v>10</v>
      </c>
      <c r="D116" s="149" t="s">
        <v>40</v>
      </c>
      <c r="E116" s="209" t="s">
        <v>125</v>
      </c>
      <c r="F116" s="209">
        <v>240</v>
      </c>
      <c r="G116" s="150">
        <v>100</v>
      </c>
      <c r="H116" s="150">
        <v>130</v>
      </c>
      <c r="I116" s="150">
        <v>130</v>
      </c>
      <c r="J116" s="11"/>
      <c r="K116" s="17"/>
      <c r="L116" s="17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</row>
    <row r="117" spans="1:41" ht="15">
      <c r="A117" s="144" t="s">
        <v>126</v>
      </c>
      <c r="B117" s="15"/>
      <c r="C117" s="145">
        <v>11</v>
      </c>
      <c r="D117" s="145" t="s">
        <v>12</v>
      </c>
      <c r="E117" s="146"/>
      <c r="F117" s="146"/>
      <c r="G117" s="147">
        <f>G118</f>
        <v>10</v>
      </c>
      <c r="H117" s="147">
        <f aca="true" t="shared" si="15" ref="H117:I120">H118</f>
        <v>30</v>
      </c>
      <c r="I117" s="147">
        <f t="shared" si="15"/>
        <v>30</v>
      </c>
      <c r="J117" s="11"/>
      <c r="K117" s="17"/>
      <c r="L117" s="17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5">
      <c r="A118" s="148" t="s">
        <v>127</v>
      </c>
      <c r="B118" s="18"/>
      <c r="C118" s="149">
        <v>11</v>
      </c>
      <c r="D118" s="149" t="s">
        <v>11</v>
      </c>
      <c r="E118" s="209"/>
      <c r="F118" s="209"/>
      <c r="G118" s="150">
        <f>G119</f>
        <v>10</v>
      </c>
      <c r="H118" s="150">
        <f t="shared" si="15"/>
        <v>30</v>
      </c>
      <c r="I118" s="150">
        <f t="shared" si="15"/>
        <v>30</v>
      </c>
      <c r="J118" s="11"/>
      <c r="K118" s="17"/>
      <c r="L118" s="17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45">
      <c r="A119" s="148" t="s">
        <v>128</v>
      </c>
      <c r="B119" s="18"/>
      <c r="C119" s="149">
        <v>11</v>
      </c>
      <c r="D119" s="149" t="s">
        <v>11</v>
      </c>
      <c r="E119" s="209" t="s">
        <v>129</v>
      </c>
      <c r="F119" s="209"/>
      <c r="G119" s="150">
        <f>G120</f>
        <v>10</v>
      </c>
      <c r="H119" s="150">
        <f t="shared" si="15"/>
        <v>30</v>
      </c>
      <c r="I119" s="150">
        <f t="shared" si="15"/>
        <v>30</v>
      </c>
      <c r="J119" s="11"/>
      <c r="K119" s="17"/>
      <c r="L119" s="17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30">
      <c r="A120" s="152" t="s">
        <v>130</v>
      </c>
      <c r="B120" s="18"/>
      <c r="C120" s="149">
        <v>11</v>
      </c>
      <c r="D120" s="149" t="s">
        <v>11</v>
      </c>
      <c r="E120" s="209" t="s">
        <v>131</v>
      </c>
      <c r="F120" s="209"/>
      <c r="G120" s="150">
        <f>G121</f>
        <v>10</v>
      </c>
      <c r="H120" s="150">
        <f t="shared" si="15"/>
        <v>30</v>
      </c>
      <c r="I120" s="150">
        <f t="shared" si="15"/>
        <v>30</v>
      </c>
      <c r="J120" s="11"/>
      <c r="K120" s="17"/>
      <c r="L120" s="17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30">
      <c r="A121" s="152" t="s">
        <v>27</v>
      </c>
      <c r="B121" s="24"/>
      <c r="C121" s="149">
        <v>11</v>
      </c>
      <c r="D121" s="149" t="s">
        <v>11</v>
      </c>
      <c r="E121" s="209" t="s">
        <v>131</v>
      </c>
      <c r="F121" s="209">
        <v>240</v>
      </c>
      <c r="G121" s="150">
        <v>10</v>
      </c>
      <c r="H121" s="150">
        <v>30</v>
      </c>
      <c r="I121" s="150">
        <v>30</v>
      </c>
      <c r="J121" s="11"/>
      <c r="K121" s="17"/>
      <c r="L121" s="17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15.75">
      <c r="A122" s="151" t="s">
        <v>132</v>
      </c>
      <c r="B122" s="24"/>
      <c r="C122" s="145">
        <v>12</v>
      </c>
      <c r="D122" s="145" t="s">
        <v>12</v>
      </c>
      <c r="E122" s="146"/>
      <c r="F122" s="146"/>
      <c r="G122" s="147">
        <f>G123</f>
        <v>80</v>
      </c>
      <c r="H122" s="147">
        <f aca="true" t="shared" si="16" ref="H122:I125">H123</f>
        <v>80</v>
      </c>
      <c r="I122" s="147">
        <f t="shared" si="16"/>
        <v>80</v>
      </c>
      <c r="J122" s="11"/>
      <c r="K122" s="17"/>
      <c r="L122" s="17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30">
      <c r="A123" s="152" t="s">
        <v>133</v>
      </c>
      <c r="B123" s="24"/>
      <c r="C123" s="149">
        <v>12</v>
      </c>
      <c r="D123" s="149" t="s">
        <v>25</v>
      </c>
      <c r="E123" s="209"/>
      <c r="F123" s="209"/>
      <c r="G123" s="150">
        <f>G124</f>
        <v>80</v>
      </c>
      <c r="H123" s="150">
        <f t="shared" si="16"/>
        <v>80</v>
      </c>
      <c r="I123" s="150">
        <f t="shared" si="16"/>
        <v>80</v>
      </c>
      <c r="J123" s="11"/>
      <c r="K123" s="17"/>
      <c r="L123" s="17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45">
      <c r="A124" s="152" t="s">
        <v>134</v>
      </c>
      <c r="B124" s="24"/>
      <c r="C124" s="149">
        <v>12</v>
      </c>
      <c r="D124" s="149" t="s">
        <v>25</v>
      </c>
      <c r="E124" s="209" t="s">
        <v>135</v>
      </c>
      <c r="F124" s="209"/>
      <c r="G124" s="150">
        <f>G125</f>
        <v>80</v>
      </c>
      <c r="H124" s="150">
        <f t="shared" si="16"/>
        <v>80</v>
      </c>
      <c r="I124" s="150">
        <f t="shared" si="16"/>
        <v>80</v>
      </c>
      <c r="J124" s="11"/>
      <c r="K124" s="17"/>
      <c r="L124" s="17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45">
      <c r="A125" s="152" t="s">
        <v>136</v>
      </c>
      <c r="B125" s="24"/>
      <c r="C125" s="149">
        <v>12</v>
      </c>
      <c r="D125" s="149" t="s">
        <v>25</v>
      </c>
      <c r="E125" s="209" t="s">
        <v>137</v>
      </c>
      <c r="F125" s="209"/>
      <c r="G125" s="150">
        <f>G126</f>
        <v>80</v>
      </c>
      <c r="H125" s="150">
        <f t="shared" si="16"/>
        <v>80</v>
      </c>
      <c r="I125" s="150">
        <f t="shared" si="16"/>
        <v>80</v>
      </c>
      <c r="J125" s="11"/>
      <c r="K125" s="17"/>
      <c r="L125" s="17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30">
      <c r="A126" s="152" t="s">
        <v>27</v>
      </c>
      <c r="B126" s="24"/>
      <c r="C126" s="149">
        <v>12</v>
      </c>
      <c r="D126" s="149" t="s">
        <v>25</v>
      </c>
      <c r="E126" s="209" t="s">
        <v>137</v>
      </c>
      <c r="F126" s="209">
        <v>240</v>
      </c>
      <c r="G126" s="150">
        <v>80</v>
      </c>
      <c r="H126" s="150">
        <v>80</v>
      </c>
      <c r="I126" s="150">
        <v>80</v>
      </c>
      <c r="J126" s="11"/>
      <c r="K126" s="17"/>
      <c r="L126" s="17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5.75">
      <c r="A127" s="144" t="s">
        <v>138</v>
      </c>
      <c r="B127" s="24"/>
      <c r="C127" s="145"/>
      <c r="D127" s="145"/>
      <c r="E127" s="146"/>
      <c r="F127" s="146"/>
      <c r="G127" s="147">
        <f>G11+G49+G54+G59+G64+G87+G93+G101+G117+G122</f>
        <v>9334.7</v>
      </c>
      <c r="H127" s="147">
        <f>H11+H49+H54+H59+H64+H87+H93+H101+H117+H122</f>
        <v>7767.799999999999</v>
      </c>
      <c r="I127" s="146">
        <f>I11+I49+I54+I59+I64+I87+I93+I101+I117+I122</f>
        <v>7565.9</v>
      </c>
      <c r="J127" s="11"/>
      <c r="K127" s="17"/>
      <c r="L127" s="17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15">
      <c r="A128" s="144" t="s">
        <v>139</v>
      </c>
      <c r="B128" s="15"/>
      <c r="C128" s="145"/>
      <c r="D128" s="145"/>
      <c r="E128" s="146"/>
      <c r="F128" s="146"/>
      <c r="G128" s="146"/>
      <c r="H128" s="147">
        <f>122.7+68.3</f>
        <v>191</v>
      </c>
      <c r="I128" s="146">
        <f>256.5+140.6</f>
        <v>397.1</v>
      </c>
      <c r="J128" s="11"/>
      <c r="K128" s="17"/>
      <c r="L128" s="17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15">
      <c r="A129" s="144" t="s">
        <v>140</v>
      </c>
      <c r="B129" s="13"/>
      <c r="C129" s="145"/>
      <c r="D129" s="145"/>
      <c r="E129" s="146"/>
      <c r="F129" s="146"/>
      <c r="G129" s="147">
        <f>G127+G128</f>
        <v>9334.7</v>
      </c>
      <c r="H129" s="147">
        <f>H127+H128</f>
        <v>7958.799999999999</v>
      </c>
      <c r="I129" s="147">
        <f>I127+I128</f>
        <v>7963</v>
      </c>
      <c r="J129" s="11"/>
      <c r="K129" s="17"/>
      <c r="L129" s="17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</row>
  </sheetData>
  <sheetProtection/>
  <mergeCells count="12">
    <mergeCell ref="F2:I2"/>
    <mergeCell ref="F7:F8"/>
    <mergeCell ref="G7:I7"/>
    <mergeCell ref="J79:K79"/>
    <mergeCell ref="D3:G3"/>
    <mergeCell ref="A4:I4"/>
    <mergeCell ref="H6:I6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portrait" paperSize="9" scale="64" r:id="rId1"/>
  <rowBreaks count="2" manualBreakCount="2">
    <brk id="54" max="8" man="1"/>
    <brk id="92" max="8" man="1"/>
  </rowBreaks>
  <colBreaks count="1" manualBreakCount="1">
    <brk id="9" max="1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N27"/>
  <sheetViews>
    <sheetView view="pageBreakPreview" zoomScale="90" zoomScaleSheetLayoutView="90" zoomScalePageLayoutView="0" workbookViewId="0" topLeftCell="A7">
      <selection activeCell="F25" sqref="F25"/>
    </sheetView>
  </sheetViews>
  <sheetFormatPr defaultColWidth="9.140625" defaultRowHeight="15"/>
  <cols>
    <col min="1" max="1" width="40.8515625" style="11" customWidth="1"/>
    <col min="2" max="2" width="5.57421875" style="9" customWidth="1"/>
    <col min="3" max="3" width="5.140625" style="9" customWidth="1"/>
    <col min="4" max="4" width="14.140625" style="9" customWidth="1"/>
    <col min="5" max="5" width="6.7109375" style="9" customWidth="1"/>
    <col min="6" max="8" width="11.7109375" style="10" customWidth="1"/>
    <col min="9" max="9" width="7.57421875" style="10" customWidth="1"/>
    <col min="10" max="10" width="9.140625" style="31" customWidth="1"/>
    <col min="11" max="11" width="14.8515625" style="57" customWidth="1"/>
    <col min="12" max="40" width="9.140625" style="17" customWidth="1"/>
    <col min="41" max="16384" width="9.140625" style="11" customWidth="1"/>
  </cols>
  <sheetData>
    <row r="1" spans="1:9" s="1" customFormat="1" ht="15.75" customHeight="1">
      <c r="A1" s="85"/>
      <c r="B1" s="85"/>
      <c r="C1" s="85"/>
      <c r="D1" s="85"/>
      <c r="E1" s="240" t="s">
        <v>254</v>
      </c>
      <c r="F1" s="240"/>
      <c r="G1" s="240"/>
      <c r="H1" s="240"/>
      <c r="I1" s="87"/>
    </row>
    <row r="2" spans="2:8" s="1" customFormat="1" ht="79.5" customHeight="1">
      <c r="B2" s="6"/>
      <c r="C2" s="191" t="str">
        <f>'1_источн.'!C2:E2</f>
        <v>к  решению Совета сельского поселения                                                                                                                 Чуровское "О бюджете сельского поселения                                                                                                                    Чуровское на 2021 год и плановый период                                                                                                                 2022 и 2023 годов" от    декабря 2020 года № </v>
      </c>
      <c r="D2" s="88"/>
      <c r="E2" s="240" t="str">
        <f>C2</f>
        <v>к  решению Совета сельского поселения                                                                                                                 Чуровское "О бюджете сельского поселения                                                                                                                    Чуровское на 2021 год и плановый период                                                                                                                 2022 и 2023 годов" от    декабря 2020 года № </v>
      </c>
      <c r="F2" s="240"/>
      <c r="G2" s="240"/>
      <c r="H2" s="240"/>
    </row>
    <row r="3" spans="2:8" s="1" customFormat="1" ht="15.75">
      <c r="B3" s="6"/>
      <c r="C3" s="88"/>
      <c r="D3" s="88"/>
      <c r="E3" s="88"/>
      <c r="F3" s="88"/>
      <c r="G3" s="7"/>
      <c r="H3" s="7"/>
    </row>
    <row r="4" spans="1:8" s="1" customFormat="1" ht="70.5" customHeight="1">
      <c r="A4" s="231" t="s">
        <v>253</v>
      </c>
      <c r="B4" s="257"/>
      <c r="C4" s="257"/>
      <c r="D4" s="257"/>
      <c r="E4" s="257"/>
      <c r="F4" s="257"/>
      <c r="G4" s="251"/>
      <c r="H4" s="251"/>
    </row>
    <row r="5" spans="1:40" ht="18.75">
      <c r="A5" s="8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7:40" ht="18.75">
      <c r="G6" s="254" t="s">
        <v>252</v>
      </c>
      <c r="H6" s="255"/>
      <c r="L6" s="11"/>
      <c r="M6" s="11"/>
      <c r="N6" s="192"/>
      <c r="O6" s="192"/>
      <c r="P6" s="192"/>
      <c r="Q6" s="193"/>
      <c r="R6" s="193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18.75">
      <c r="A7" s="212" t="s">
        <v>5</v>
      </c>
      <c r="B7" s="212" t="s">
        <v>6</v>
      </c>
      <c r="C7" s="212" t="s">
        <v>7</v>
      </c>
      <c r="D7" s="212" t="s">
        <v>8</v>
      </c>
      <c r="E7" s="212" t="s">
        <v>9</v>
      </c>
      <c r="F7" s="212" t="s">
        <v>0</v>
      </c>
      <c r="G7" s="228"/>
      <c r="H7" s="228"/>
      <c r="L7" s="11"/>
      <c r="M7" s="11"/>
      <c r="N7" s="192"/>
      <c r="O7" s="192"/>
      <c r="P7" s="192"/>
      <c r="Q7" s="193"/>
      <c r="R7" s="193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ht="18.75">
      <c r="A8" s="212"/>
      <c r="B8" s="212"/>
      <c r="C8" s="212"/>
      <c r="D8" s="212"/>
      <c r="E8" s="212"/>
      <c r="F8" s="84" t="str">
        <f>'1_источн.'!C8</f>
        <v>2021 год</v>
      </c>
      <c r="G8" s="84" t="str">
        <f>'1_источн.'!D8</f>
        <v>2022 год</v>
      </c>
      <c r="H8" s="84" t="str">
        <f>'1_источн.'!E8</f>
        <v>2023 год</v>
      </c>
      <c r="K8" s="58"/>
      <c r="L8" s="11"/>
      <c r="M8" s="11"/>
      <c r="N8" s="194"/>
      <c r="O8" s="192"/>
      <c r="P8" s="192"/>
      <c r="Q8" s="193"/>
      <c r="R8" s="193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ht="18.75">
      <c r="A9" s="84">
        <v>1</v>
      </c>
      <c r="B9" s="84">
        <v>2</v>
      </c>
      <c r="C9" s="84">
        <v>3</v>
      </c>
      <c r="D9" s="84">
        <v>4</v>
      </c>
      <c r="E9" s="84">
        <v>5</v>
      </c>
      <c r="F9" s="84">
        <v>6</v>
      </c>
      <c r="G9" s="84">
        <v>7</v>
      </c>
      <c r="H9" s="84">
        <v>8</v>
      </c>
      <c r="L9" s="11"/>
      <c r="M9" s="11"/>
      <c r="N9" s="256"/>
      <c r="O9" s="256"/>
      <c r="P9" s="256"/>
      <c r="Q9" s="256"/>
      <c r="R9" s="256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s="25" customFormat="1" ht="42.75">
      <c r="A10" s="144" t="s">
        <v>272</v>
      </c>
      <c r="B10" s="145" t="s">
        <v>70</v>
      </c>
      <c r="C10" s="145" t="s">
        <v>54</v>
      </c>
      <c r="D10" s="146" t="s">
        <v>77</v>
      </c>
      <c r="E10" s="146"/>
      <c r="F10" s="147">
        <f>F11+F16+F19+F22</f>
        <v>1744</v>
      </c>
      <c r="G10" s="147">
        <f>G11+G16+G19+G22</f>
        <v>954.3000000000001</v>
      </c>
      <c r="H10" s="147">
        <f>H11+H16+H19+H22</f>
        <v>954.3000000000001</v>
      </c>
      <c r="I10" s="183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11" ht="30">
      <c r="A11" s="148" t="s">
        <v>78</v>
      </c>
      <c r="B11" s="149" t="s">
        <v>70</v>
      </c>
      <c r="C11" s="149" t="s">
        <v>54</v>
      </c>
      <c r="D11" s="208" t="s">
        <v>79</v>
      </c>
      <c r="E11" s="208"/>
      <c r="F11" s="150">
        <f>F12+F14</f>
        <v>713.7</v>
      </c>
      <c r="G11" s="150">
        <f>G12+G14</f>
        <v>713.7</v>
      </c>
      <c r="H11" s="150">
        <f>H12+H14</f>
        <v>713.7</v>
      </c>
      <c r="J11" s="17"/>
      <c r="K11" s="17"/>
    </row>
    <row r="12" spans="1:11" ht="15">
      <c r="A12" s="148" t="s">
        <v>80</v>
      </c>
      <c r="B12" s="149" t="s">
        <v>70</v>
      </c>
      <c r="C12" s="149" t="s">
        <v>54</v>
      </c>
      <c r="D12" s="208" t="s">
        <v>81</v>
      </c>
      <c r="E12" s="208"/>
      <c r="F12" s="150">
        <f>F13</f>
        <v>50</v>
      </c>
      <c r="G12" s="150">
        <f>G13</f>
        <v>50</v>
      </c>
      <c r="H12" s="150">
        <f>H13</f>
        <v>50</v>
      </c>
      <c r="J12" s="17"/>
      <c r="K12" s="17"/>
    </row>
    <row r="13" spans="1:11" ht="30">
      <c r="A13" s="148" t="s">
        <v>27</v>
      </c>
      <c r="B13" s="149" t="s">
        <v>70</v>
      </c>
      <c r="C13" s="149" t="s">
        <v>54</v>
      </c>
      <c r="D13" s="208" t="s">
        <v>81</v>
      </c>
      <c r="E13" s="208">
        <v>240</v>
      </c>
      <c r="F13" s="150">
        <v>50</v>
      </c>
      <c r="G13" s="150">
        <v>50</v>
      </c>
      <c r="H13" s="150">
        <v>50</v>
      </c>
      <c r="J13" s="17"/>
      <c r="K13" s="17"/>
    </row>
    <row r="14" spans="1:40" ht="15">
      <c r="A14" s="148" t="s">
        <v>82</v>
      </c>
      <c r="B14" s="149" t="s">
        <v>70</v>
      </c>
      <c r="C14" s="149" t="s">
        <v>54</v>
      </c>
      <c r="D14" s="208" t="s">
        <v>83</v>
      </c>
      <c r="E14" s="208"/>
      <c r="F14" s="208">
        <f>F15</f>
        <v>663.7</v>
      </c>
      <c r="G14" s="208">
        <f>G15</f>
        <v>663.7</v>
      </c>
      <c r="H14" s="208">
        <f>H15</f>
        <v>663.7</v>
      </c>
      <c r="J14" s="17"/>
      <c r="K14" s="17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ht="30">
      <c r="A15" s="152" t="s">
        <v>27</v>
      </c>
      <c r="B15" s="149" t="s">
        <v>70</v>
      </c>
      <c r="C15" s="149" t="s">
        <v>54</v>
      </c>
      <c r="D15" s="208" t="s">
        <v>84</v>
      </c>
      <c r="E15" s="208">
        <v>240</v>
      </c>
      <c r="F15" s="208">
        <v>663.7</v>
      </c>
      <c r="G15" s="208">
        <v>663.7</v>
      </c>
      <c r="H15" s="208">
        <v>663.7</v>
      </c>
      <c r="J15" s="17"/>
      <c r="K15" s="17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30">
      <c r="A16" s="152" t="s">
        <v>85</v>
      </c>
      <c r="B16" s="149" t="s">
        <v>70</v>
      </c>
      <c r="C16" s="149" t="s">
        <v>54</v>
      </c>
      <c r="D16" s="208" t="s">
        <v>86</v>
      </c>
      <c r="E16" s="208"/>
      <c r="F16" s="150">
        <f aca="true" t="shared" si="0" ref="F16:H17">F17</f>
        <v>30</v>
      </c>
      <c r="G16" s="150">
        <f t="shared" si="0"/>
        <v>30</v>
      </c>
      <c r="H16" s="150">
        <f t="shared" si="0"/>
        <v>30</v>
      </c>
      <c r="J16" s="17"/>
      <c r="K16" s="17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ht="15">
      <c r="A17" s="152" t="s">
        <v>80</v>
      </c>
      <c r="B17" s="149" t="s">
        <v>70</v>
      </c>
      <c r="C17" s="149" t="s">
        <v>54</v>
      </c>
      <c r="D17" s="208" t="s">
        <v>87</v>
      </c>
      <c r="E17" s="208"/>
      <c r="F17" s="150">
        <f t="shared" si="0"/>
        <v>30</v>
      </c>
      <c r="G17" s="150">
        <f t="shared" si="0"/>
        <v>30</v>
      </c>
      <c r="H17" s="150">
        <f t="shared" si="0"/>
        <v>30</v>
      </c>
      <c r="J17" s="17"/>
      <c r="K17" s="17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30">
      <c r="A18" s="152" t="s">
        <v>27</v>
      </c>
      <c r="B18" s="149" t="s">
        <v>70</v>
      </c>
      <c r="C18" s="149" t="s">
        <v>54</v>
      </c>
      <c r="D18" s="208" t="s">
        <v>87</v>
      </c>
      <c r="E18" s="208">
        <v>240</v>
      </c>
      <c r="F18" s="150">
        <v>30</v>
      </c>
      <c r="G18" s="150">
        <v>30</v>
      </c>
      <c r="H18" s="150">
        <v>30</v>
      </c>
      <c r="I18" s="184"/>
      <c r="J18" s="17"/>
      <c r="K18" s="17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ht="30">
      <c r="A19" s="148" t="s">
        <v>88</v>
      </c>
      <c r="B19" s="149" t="s">
        <v>70</v>
      </c>
      <c r="C19" s="149" t="s">
        <v>54</v>
      </c>
      <c r="D19" s="208" t="s">
        <v>89</v>
      </c>
      <c r="E19" s="208"/>
      <c r="F19" s="208">
        <f aca="true" t="shared" si="1" ref="F19:H20">F20</f>
        <v>250.6</v>
      </c>
      <c r="G19" s="208">
        <f t="shared" si="1"/>
        <v>50.6</v>
      </c>
      <c r="H19" s="208">
        <f t="shared" si="1"/>
        <v>50.6</v>
      </c>
      <c r="I19" s="184"/>
      <c r="J19" s="17"/>
      <c r="K19" s="17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15">
      <c r="A20" s="148" t="s">
        <v>80</v>
      </c>
      <c r="B20" s="149" t="s">
        <v>70</v>
      </c>
      <c r="C20" s="149" t="s">
        <v>54</v>
      </c>
      <c r="D20" s="208" t="s">
        <v>90</v>
      </c>
      <c r="E20" s="208"/>
      <c r="F20" s="208">
        <f t="shared" si="1"/>
        <v>250.6</v>
      </c>
      <c r="G20" s="208">
        <f t="shared" si="1"/>
        <v>50.6</v>
      </c>
      <c r="H20" s="208">
        <f t="shared" si="1"/>
        <v>50.6</v>
      </c>
      <c r="I20" s="184"/>
      <c r="J20" s="17"/>
      <c r="K20" s="17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ht="30">
      <c r="A21" s="148" t="s">
        <v>27</v>
      </c>
      <c r="B21" s="149" t="s">
        <v>70</v>
      </c>
      <c r="C21" s="149" t="s">
        <v>54</v>
      </c>
      <c r="D21" s="208" t="s">
        <v>90</v>
      </c>
      <c r="E21" s="208">
        <v>240</v>
      </c>
      <c r="F21" s="208">
        <f>50.6+200</f>
        <v>250.6</v>
      </c>
      <c r="G21" s="208">
        <v>50.6</v>
      </c>
      <c r="H21" s="208">
        <v>50.6</v>
      </c>
      <c r="J21" s="17"/>
      <c r="K21" s="17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ht="30">
      <c r="A22" s="152" t="s">
        <v>91</v>
      </c>
      <c r="B22" s="149" t="s">
        <v>70</v>
      </c>
      <c r="C22" s="149" t="s">
        <v>54</v>
      </c>
      <c r="D22" s="208" t="s">
        <v>92</v>
      </c>
      <c r="E22" s="208"/>
      <c r="F22" s="150">
        <f>F23+F26</f>
        <v>749.7</v>
      </c>
      <c r="G22" s="150">
        <f>G23+G26</f>
        <v>160</v>
      </c>
      <c r="H22" s="150">
        <f>H23+H26</f>
        <v>160</v>
      </c>
      <c r="J22" s="17"/>
      <c r="K22" s="17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ht="15">
      <c r="A23" s="152" t="s">
        <v>80</v>
      </c>
      <c r="B23" s="149" t="s">
        <v>70</v>
      </c>
      <c r="C23" s="149" t="s">
        <v>54</v>
      </c>
      <c r="D23" s="208" t="s">
        <v>93</v>
      </c>
      <c r="E23" s="208"/>
      <c r="F23" s="150">
        <f>F24</f>
        <v>398.6</v>
      </c>
      <c r="G23" s="150">
        <f>G24</f>
        <v>160</v>
      </c>
      <c r="H23" s="150">
        <f>H24</f>
        <v>160</v>
      </c>
      <c r="J23" s="17"/>
      <c r="K23" s="17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30">
      <c r="A24" s="152" t="s">
        <v>27</v>
      </c>
      <c r="B24" s="149" t="s">
        <v>70</v>
      </c>
      <c r="C24" s="149" t="s">
        <v>54</v>
      </c>
      <c r="D24" s="208" t="s">
        <v>93</v>
      </c>
      <c r="E24" s="208">
        <v>240</v>
      </c>
      <c r="F24" s="150">
        <v>398.6</v>
      </c>
      <c r="G24" s="150">
        <v>160</v>
      </c>
      <c r="H24" s="150">
        <v>160</v>
      </c>
      <c r="I24" s="184"/>
      <c r="J24" s="17"/>
      <c r="K24" s="17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45">
      <c r="A25" s="152" t="s">
        <v>94</v>
      </c>
      <c r="B25" s="149" t="s">
        <v>70</v>
      </c>
      <c r="C25" s="149" t="s">
        <v>54</v>
      </c>
      <c r="D25" s="208" t="s">
        <v>95</v>
      </c>
      <c r="E25" s="208"/>
      <c r="F25" s="150">
        <f>F26</f>
        <v>351.1</v>
      </c>
      <c r="G25" s="150">
        <f>G26</f>
        <v>0</v>
      </c>
      <c r="H25" s="150">
        <f>H26</f>
        <v>0</v>
      </c>
      <c r="J25" s="17"/>
      <c r="K25" s="17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ht="30">
      <c r="A26" s="152" t="s">
        <v>27</v>
      </c>
      <c r="B26" s="149" t="s">
        <v>70</v>
      </c>
      <c r="C26" s="149" t="s">
        <v>54</v>
      </c>
      <c r="D26" s="208" t="s">
        <v>95</v>
      </c>
      <c r="E26" s="208">
        <v>240</v>
      </c>
      <c r="F26" s="150">
        <v>351.1</v>
      </c>
      <c r="G26" s="150">
        <v>0</v>
      </c>
      <c r="H26" s="150">
        <v>0</v>
      </c>
      <c r="J26" s="17"/>
      <c r="K26" s="63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s="190" customFormat="1" ht="19.5" customHeight="1">
      <c r="A27" s="13" t="s">
        <v>138</v>
      </c>
      <c r="B27" s="185"/>
      <c r="C27" s="185"/>
      <c r="D27" s="185"/>
      <c r="E27" s="185"/>
      <c r="F27" s="195">
        <f>F10</f>
        <v>1744</v>
      </c>
      <c r="G27" s="195">
        <f>G10</f>
        <v>954.3000000000001</v>
      </c>
      <c r="H27" s="195">
        <f>H10</f>
        <v>954.3000000000001</v>
      </c>
      <c r="I27" s="186"/>
      <c r="J27" s="187"/>
      <c r="K27" s="188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</row>
  </sheetData>
  <sheetProtection/>
  <mergeCells count="11">
    <mergeCell ref="E1:H1"/>
    <mergeCell ref="E2:H2"/>
    <mergeCell ref="N9:R9"/>
    <mergeCell ref="A4:H4"/>
    <mergeCell ref="G6:H6"/>
    <mergeCell ref="A7:A8"/>
    <mergeCell ref="B7:B8"/>
    <mergeCell ref="C7:C8"/>
    <mergeCell ref="D7:D8"/>
    <mergeCell ref="E7:E8"/>
    <mergeCell ref="F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="90" zoomScaleSheetLayoutView="90" zoomScalePageLayoutView="0" workbookViewId="0" topLeftCell="A1">
      <selection activeCell="G19" sqref="G19"/>
    </sheetView>
  </sheetViews>
  <sheetFormatPr defaultColWidth="9.140625" defaultRowHeight="15"/>
  <cols>
    <col min="1" max="1" width="54.57421875" style="0" customWidth="1"/>
    <col min="2" max="2" width="15.421875" style="0" hidden="1" customWidth="1"/>
    <col min="3" max="3" width="13.7109375" style="0" customWidth="1"/>
    <col min="4" max="4" width="13.7109375" style="72" customWidth="1"/>
    <col min="5" max="5" width="13.7109375" style="0" customWidth="1"/>
  </cols>
  <sheetData>
    <row r="1" spans="3:5" ht="15">
      <c r="C1" s="133" t="s">
        <v>269</v>
      </c>
      <c r="D1" s="196"/>
      <c r="E1" s="133"/>
    </row>
    <row r="2" spans="1:7" s="1" customFormat="1" ht="79.5" customHeight="1">
      <c r="A2" s="85"/>
      <c r="B2" s="85"/>
      <c r="C2" s="216" t="str">
        <f>'1_источн.'!C2:E2</f>
        <v>к  решению Совета сельского поселения                                                                                                                 Чуровское "О бюджете сельского поселения                                                                                                                    Чуровское на 2021 год и плановый период                                                                                                                 2022 и 2023 годов" от    декабря 2020 года № </v>
      </c>
      <c r="D2" s="216"/>
      <c r="E2" s="216"/>
      <c r="F2" s="71"/>
      <c r="G2" s="71"/>
    </row>
    <row r="3" spans="1:2" ht="15.75">
      <c r="A3" s="73"/>
      <c r="B3" s="73"/>
    </row>
    <row r="4" spans="1:5" ht="105" customHeight="1">
      <c r="A4" s="262" t="s">
        <v>261</v>
      </c>
      <c r="B4" s="262"/>
      <c r="C4" s="262"/>
      <c r="D4" s="262"/>
      <c r="E4" s="262"/>
    </row>
    <row r="5" spans="1:2" ht="18.75">
      <c r="A5" s="74"/>
      <c r="B5" s="74"/>
    </row>
    <row r="6" ht="15.75">
      <c r="E6" s="201" t="s">
        <v>179</v>
      </c>
    </row>
    <row r="7" spans="1:5" ht="31.5" customHeight="1">
      <c r="A7" s="258" t="s">
        <v>180</v>
      </c>
      <c r="B7" s="197"/>
      <c r="C7" s="259" t="s">
        <v>0</v>
      </c>
      <c r="D7" s="260"/>
      <c r="E7" s="261"/>
    </row>
    <row r="8" spans="1:5" ht="15">
      <c r="A8" s="258"/>
      <c r="B8" s="198"/>
      <c r="C8" s="198" t="str">
        <f>'1_источн.'!C8</f>
        <v>2021 год</v>
      </c>
      <c r="D8" s="198" t="str">
        <f>'1_источн.'!D8</f>
        <v>2022 год</v>
      </c>
      <c r="E8" s="198" t="str">
        <f>'1_источн.'!E8</f>
        <v>2023 год</v>
      </c>
    </row>
    <row r="9" spans="1:5" ht="15">
      <c r="A9" s="198">
        <v>1</v>
      </c>
      <c r="B9" s="198"/>
      <c r="C9" s="198">
        <v>2</v>
      </c>
      <c r="D9" s="202">
        <v>3</v>
      </c>
      <c r="E9" s="84">
        <v>4</v>
      </c>
    </row>
    <row r="10" spans="1:5" ht="30">
      <c r="A10" s="66" t="s">
        <v>181</v>
      </c>
      <c r="B10" s="66"/>
      <c r="C10" s="198">
        <v>5.3</v>
      </c>
      <c r="D10" s="198">
        <v>5.3</v>
      </c>
      <c r="E10" s="198">
        <v>5.3</v>
      </c>
    </row>
    <row r="11" spans="1:5" ht="45">
      <c r="A11" s="66" t="s">
        <v>255</v>
      </c>
      <c r="B11" s="66"/>
      <c r="C11" s="198">
        <f>1621+195.4</f>
        <v>1816.4</v>
      </c>
      <c r="D11" s="198">
        <f>1621+195.4</f>
        <v>1816.4</v>
      </c>
      <c r="E11" s="198">
        <f>1621+195.4</f>
        <v>1816.4</v>
      </c>
    </row>
    <row r="12" spans="1:5" ht="30">
      <c r="A12" s="66" t="s">
        <v>182</v>
      </c>
      <c r="B12" s="66"/>
      <c r="C12" s="199">
        <v>62.4</v>
      </c>
      <c r="D12" s="199">
        <v>62.4</v>
      </c>
      <c r="E12" s="199">
        <v>62.4</v>
      </c>
    </row>
    <row r="13" spans="1:5" ht="15">
      <c r="A13" s="66" t="s">
        <v>183</v>
      </c>
      <c r="B13" s="66"/>
      <c r="C13" s="199">
        <v>44.4</v>
      </c>
      <c r="D13" s="199">
        <v>44.4</v>
      </c>
      <c r="E13" s="199">
        <v>44.4</v>
      </c>
    </row>
    <row r="14" spans="1:5" ht="60">
      <c r="A14" s="66" t="s">
        <v>256</v>
      </c>
      <c r="B14" s="66"/>
      <c r="C14" s="198">
        <v>50.7</v>
      </c>
      <c r="D14" s="198">
        <v>50.7</v>
      </c>
      <c r="E14" s="198">
        <v>50.7</v>
      </c>
    </row>
    <row r="15" spans="1:5" ht="60">
      <c r="A15" s="66" t="s">
        <v>257</v>
      </c>
      <c r="B15" s="66"/>
      <c r="C15" s="199">
        <f>107.7+226.2</f>
        <v>333.9</v>
      </c>
      <c r="D15" s="199">
        <v>0</v>
      </c>
      <c r="E15" s="199">
        <v>0</v>
      </c>
    </row>
    <row r="16" spans="1:5" ht="15">
      <c r="A16" s="129" t="s">
        <v>161</v>
      </c>
      <c r="B16" s="129"/>
      <c r="C16" s="200">
        <f>SUM(C10:C15)</f>
        <v>2313.1000000000004</v>
      </c>
      <c r="D16" s="200">
        <f>SUM(D10:D15)</f>
        <v>1979.2000000000003</v>
      </c>
      <c r="E16" s="200">
        <f>SUM(E10:E15)</f>
        <v>1979.2000000000003</v>
      </c>
    </row>
    <row r="17" spans="1:3" ht="15.75">
      <c r="A17" s="73"/>
      <c r="B17" s="73"/>
      <c r="C17" s="52"/>
    </row>
    <row r="19" spans="1:2" ht="18.75">
      <c r="A19" s="65"/>
      <c r="B19" s="65"/>
    </row>
  </sheetData>
  <sheetProtection/>
  <mergeCells count="4">
    <mergeCell ref="A7:A8"/>
    <mergeCell ref="C7:E7"/>
    <mergeCell ref="C2:E2"/>
    <mergeCell ref="A4:E4"/>
  </mergeCells>
  <printOptions/>
  <pageMargins left="0.7" right="0.7" top="0.75" bottom="0.75" header="0.3" footer="0.3"/>
  <pageSetup horizontalDpi="600" verticalDpi="600" orientation="portrait" paperSize="9" scale="58" r:id="rId1"/>
  <colBreaks count="1" manualBreakCount="1">
    <brk id="5" max="1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54.7109375" style="0" customWidth="1"/>
    <col min="2" max="4" width="13.7109375" style="0" customWidth="1"/>
  </cols>
  <sheetData>
    <row r="1" spans="2:8" s="1" customFormat="1" ht="15.75" customHeight="1">
      <c r="B1" s="240" t="s">
        <v>263</v>
      </c>
      <c r="C1" s="240"/>
      <c r="D1" s="240"/>
      <c r="E1" s="86"/>
      <c r="F1" s="86"/>
      <c r="G1" s="86"/>
      <c r="H1" s="86"/>
    </row>
    <row r="2" spans="1:8" s="1" customFormat="1" ht="78.75" customHeight="1">
      <c r="A2" s="204" t="e">
        <f>'1_источн.'!C2:E2</f>
        <v>#VALUE!</v>
      </c>
      <c r="B2" s="266" t="str">
        <f>C3</f>
        <v>к  решению Совета сельского поселения                                                                                                                 Чуровское "О бюджете сельского поселения                                                                                                                    Чуровское на 2021 год и плановый период                                                                                                                 2022 и 2023 годов" от    декабря 2020 года № </v>
      </c>
      <c r="C2" s="266"/>
      <c r="D2" s="266"/>
      <c r="F2" s="136"/>
      <c r="G2" s="136"/>
      <c r="H2" s="136"/>
    </row>
    <row r="3" spans="1:3" ht="15">
      <c r="A3" s="38"/>
      <c r="B3" s="38"/>
      <c r="C3" s="205" t="str">
        <f>'1_источн.'!C2:E2</f>
        <v>к  решению Совета сельского поселения                                                                                                                 Чуровское "О бюджете сельского поселения                                                                                                                    Чуровское на 2021 год и плановый период                                                                                                                 2022 и 2023 годов" от    декабря 2020 года № </v>
      </c>
    </row>
    <row r="4" spans="1:3" ht="15.75">
      <c r="A4" s="64"/>
      <c r="B4" s="64"/>
      <c r="C4" s="64"/>
    </row>
    <row r="5" spans="1:4" ht="77.25" customHeight="1">
      <c r="A5" s="262" t="s">
        <v>270</v>
      </c>
      <c r="B5" s="262"/>
      <c r="C5" s="262"/>
      <c r="D5" s="279"/>
    </row>
    <row r="6" spans="1:3" ht="15.75">
      <c r="A6" s="73"/>
      <c r="B6" s="73"/>
      <c r="C6" s="73"/>
    </row>
    <row r="7" ht="15">
      <c r="D7" s="134" t="s">
        <v>185</v>
      </c>
    </row>
    <row r="8" spans="1:4" ht="15.75" customHeight="1">
      <c r="A8" s="270" t="s">
        <v>5</v>
      </c>
      <c r="B8" s="271"/>
      <c r="C8" s="272"/>
      <c r="D8" s="236" t="s">
        <v>0</v>
      </c>
    </row>
    <row r="9" spans="1:4" ht="15.75" customHeight="1">
      <c r="A9" s="273"/>
      <c r="B9" s="274"/>
      <c r="C9" s="275"/>
      <c r="D9" s="280"/>
    </row>
    <row r="10" spans="1:4" ht="15.75">
      <c r="A10" s="276">
        <v>1</v>
      </c>
      <c r="B10" s="277"/>
      <c r="C10" s="278"/>
      <c r="D10" s="40">
        <v>2</v>
      </c>
    </row>
    <row r="11" spans="1:4" ht="63" customHeight="1">
      <c r="A11" s="267" t="s">
        <v>264</v>
      </c>
      <c r="B11" s="268"/>
      <c r="C11" s="269"/>
      <c r="D11" s="40">
        <v>777.5</v>
      </c>
    </row>
    <row r="12" spans="1:4" ht="31.5" hidden="1">
      <c r="A12" s="203" t="s">
        <v>258</v>
      </c>
      <c r="B12" s="203"/>
      <c r="C12" s="203"/>
      <c r="D12" s="47"/>
    </row>
    <row r="13" spans="1:4" ht="31.5" hidden="1">
      <c r="A13" s="203" t="s">
        <v>259</v>
      </c>
      <c r="B13" s="203"/>
      <c r="C13" s="203"/>
      <c r="D13" s="47"/>
    </row>
    <row r="14" spans="1:4" ht="31.5" customHeight="1">
      <c r="A14" s="267" t="s">
        <v>262</v>
      </c>
      <c r="B14" s="268"/>
      <c r="C14" s="269"/>
      <c r="D14" s="40">
        <v>37.5</v>
      </c>
    </row>
    <row r="15" spans="1:4" ht="15.75">
      <c r="A15" s="263" t="s">
        <v>260</v>
      </c>
      <c r="B15" s="264"/>
      <c r="C15" s="265"/>
      <c r="D15" s="44">
        <f>SUM(D11:D14)</f>
        <v>815</v>
      </c>
    </row>
  </sheetData>
  <sheetProtection/>
  <mergeCells count="9">
    <mergeCell ref="A15:C15"/>
    <mergeCell ref="B2:D2"/>
    <mergeCell ref="B1:D1"/>
    <mergeCell ref="A11:C11"/>
    <mergeCell ref="A14:C14"/>
    <mergeCell ref="A8:C9"/>
    <mergeCell ref="A10:C10"/>
    <mergeCell ref="A5:D5"/>
    <mergeCell ref="D8:D9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</dc:creator>
  <cp:keywords/>
  <dc:description/>
  <cp:lastModifiedBy>businka</cp:lastModifiedBy>
  <cp:lastPrinted>2020-12-29T06:25:43Z</cp:lastPrinted>
  <dcterms:created xsi:type="dcterms:W3CDTF">2019-11-05T14:17:33Z</dcterms:created>
  <dcterms:modified xsi:type="dcterms:W3CDTF">2021-01-11T06:21:56Z</dcterms:modified>
  <cp:category/>
  <cp:version/>
  <cp:contentType/>
  <cp:contentStatus/>
</cp:coreProperties>
</file>